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Portal de transparencia 2025\Finanza\Nuevo\Inventario\Datos\"/>
    </mc:Choice>
  </mc:AlternateContent>
  <bookViews>
    <workbookView xWindow="0" yWindow="0" windowWidth="20430" windowHeight="696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F1285" i="1" l="1"/>
  <c r="B1291" i="1"/>
  <c r="D1283" i="1"/>
  <c r="B1290" i="1" s="1"/>
  <c r="G1279" i="1"/>
  <c r="I1279" i="1" s="1"/>
  <c r="L1279" i="1" s="1"/>
  <c r="I1278" i="1"/>
  <c r="L1278" i="1" s="1"/>
  <c r="I1277" i="1"/>
  <c r="L1277" i="1" s="1"/>
  <c r="I1276" i="1"/>
  <c r="L1276" i="1" s="1"/>
  <c r="I1275" i="1"/>
  <c r="L1275" i="1" s="1"/>
  <c r="I1274" i="1"/>
  <c r="L1274" i="1" s="1"/>
  <c r="I1273" i="1"/>
  <c r="L1273" i="1" s="1"/>
  <c r="I1272" i="1"/>
  <c r="L1272" i="1" s="1"/>
  <c r="I1271" i="1"/>
  <c r="L1271" i="1" s="1"/>
  <c r="I1270" i="1"/>
  <c r="L1270" i="1" s="1"/>
  <c r="I1269" i="1"/>
  <c r="L1269" i="1" s="1"/>
  <c r="I1268" i="1"/>
  <c r="L1268" i="1" s="1"/>
  <c r="I1267" i="1"/>
  <c r="L1267" i="1" s="1"/>
  <c r="I1266" i="1"/>
  <c r="L1266" i="1" s="1"/>
  <c r="I1265" i="1"/>
  <c r="L1265" i="1" s="1"/>
  <c r="I1264" i="1"/>
  <c r="L1264" i="1" s="1"/>
  <c r="I1263" i="1"/>
  <c r="L1263" i="1" s="1"/>
  <c r="I1262" i="1"/>
  <c r="L1262" i="1" s="1"/>
  <c r="I1261" i="1"/>
  <c r="L1261" i="1" s="1"/>
  <c r="I1260" i="1"/>
  <c r="L1260" i="1" s="1"/>
  <c r="I1259" i="1"/>
  <c r="L1259" i="1" s="1"/>
  <c r="I1258" i="1"/>
  <c r="L1258" i="1" s="1"/>
  <c r="I1257" i="1"/>
  <c r="L1257" i="1" s="1"/>
  <c r="I1256" i="1"/>
  <c r="L1256" i="1" s="1"/>
  <c r="I1255" i="1"/>
  <c r="L1255" i="1" s="1"/>
  <c r="G1254" i="1"/>
  <c r="I1254" i="1" s="1"/>
  <c r="L1254" i="1" s="1"/>
  <c r="I1253" i="1"/>
  <c r="L1253" i="1" s="1"/>
  <c r="I1252" i="1"/>
  <c r="L1252" i="1" s="1"/>
  <c r="I1251" i="1"/>
  <c r="L1251" i="1" s="1"/>
  <c r="I1250" i="1"/>
  <c r="L1250" i="1" s="1"/>
  <c r="I1249" i="1"/>
  <c r="L1249" i="1" s="1"/>
  <c r="I1248" i="1"/>
  <c r="L1248" i="1" s="1"/>
  <c r="I1247" i="1"/>
  <c r="L1247" i="1" s="1"/>
  <c r="I1246" i="1"/>
  <c r="L1246" i="1" s="1"/>
  <c r="I1245" i="1"/>
  <c r="L1245" i="1" s="1"/>
  <c r="I1244" i="1"/>
  <c r="L1244" i="1" s="1"/>
  <c r="I1243" i="1"/>
  <c r="L1243" i="1" s="1"/>
  <c r="I1242" i="1"/>
  <c r="L1242" i="1" s="1"/>
  <c r="I1241" i="1"/>
  <c r="L1241" i="1" s="1"/>
  <c r="I1240" i="1"/>
  <c r="L1240" i="1" s="1"/>
  <c r="I1239" i="1"/>
  <c r="L1239" i="1" s="1"/>
  <c r="I1238" i="1"/>
  <c r="L1238" i="1" s="1"/>
  <c r="I1237" i="1"/>
  <c r="L1237" i="1" s="1"/>
  <c r="I1236" i="1"/>
  <c r="L1236" i="1" s="1"/>
  <c r="I1235" i="1"/>
  <c r="L1235" i="1" s="1"/>
  <c r="I1234" i="1"/>
  <c r="L1234" i="1" s="1"/>
  <c r="I1233" i="1"/>
  <c r="L1233" i="1" s="1"/>
  <c r="I1232" i="1"/>
  <c r="L1232" i="1" s="1"/>
  <c r="I1231" i="1"/>
  <c r="L1231" i="1" s="1"/>
  <c r="I1230" i="1"/>
  <c r="L1230" i="1" s="1"/>
  <c r="I1229" i="1"/>
  <c r="L1229" i="1" s="1"/>
  <c r="I1228" i="1"/>
  <c r="L1228" i="1" s="1"/>
  <c r="I1227" i="1"/>
  <c r="L1227" i="1" s="1"/>
  <c r="I1226" i="1"/>
  <c r="L1226" i="1" s="1"/>
  <c r="I1225" i="1"/>
  <c r="L1225" i="1" s="1"/>
  <c r="G1224" i="1"/>
  <c r="I1224" i="1" s="1"/>
  <c r="L1224" i="1" s="1"/>
  <c r="I1223" i="1"/>
  <c r="L1223" i="1" s="1"/>
  <c r="I1222" i="1"/>
  <c r="L1222" i="1" s="1"/>
  <c r="I1221" i="1"/>
  <c r="L1221" i="1" s="1"/>
  <c r="I1220" i="1"/>
  <c r="L1220" i="1" s="1"/>
  <c r="I1219" i="1"/>
  <c r="L1219" i="1" s="1"/>
  <c r="I1218" i="1"/>
  <c r="L1218" i="1" s="1"/>
  <c r="G1217" i="1"/>
  <c r="I1217" i="1" s="1"/>
  <c r="L1217" i="1" s="1"/>
  <c r="I1216" i="1"/>
  <c r="L1216" i="1" s="1"/>
  <c r="I1215" i="1"/>
  <c r="L1215" i="1" s="1"/>
  <c r="I1214" i="1"/>
  <c r="L1214" i="1" s="1"/>
  <c r="I1213" i="1"/>
  <c r="L1213" i="1" s="1"/>
  <c r="I1212" i="1"/>
  <c r="L1212" i="1" s="1"/>
  <c r="I1211" i="1"/>
  <c r="L1211" i="1" s="1"/>
  <c r="I1210" i="1"/>
  <c r="L1210" i="1" s="1"/>
  <c r="I1209" i="1"/>
  <c r="L1209" i="1" s="1"/>
  <c r="I1208" i="1"/>
  <c r="L1208" i="1" s="1"/>
  <c r="I1207" i="1"/>
  <c r="L1207" i="1" s="1"/>
  <c r="I1206" i="1"/>
  <c r="L1206" i="1" s="1"/>
  <c r="I1205" i="1"/>
  <c r="L1205" i="1" s="1"/>
  <c r="I1204" i="1"/>
  <c r="L1204" i="1" s="1"/>
  <c r="I1203" i="1"/>
  <c r="L1203" i="1" s="1"/>
  <c r="I1202" i="1"/>
  <c r="L1202" i="1" s="1"/>
  <c r="I1201" i="1"/>
  <c r="L1201" i="1" s="1"/>
  <c r="I1200" i="1"/>
  <c r="L1200" i="1" s="1"/>
  <c r="I1199" i="1"/>
  <c r="L1199" i="1" s="1"/>
  <c r="I1198" i="1"/>
  <c r="L1198" i="1" s="1"/>
  <c r="I1197" i="1"/>
  <c r="L1197" i="1" s="1"/>
  <c r="I1196" i="1"/>
  <c r="L1196" i="1" s="1"/>
  <c r="I1195" i="1"/>
  <c r="L1195" i="1" s="1"/>
  <c r="I1194" i="1"/>
  <c r="L1194" i="1" s="1"/>
  <c r="I1193" i="1"/>
  <c r="L1193" i="1" s="1"/>
  <c r="I1192" i="1"/>
  <c r="L1192" i="1" s="1"/>
  <c r="I1191" i="1"/>
  <c r="L1191" i="1" s="1"/>
  <c r="I1190" i="1"/>
  <c r="L1190" i="1" s="1"/>
  <c r="I1189" i="1"/>
  <c r="L1189" i="1" s="1"/>
  <c r="I1188" i="1"/>
  <c r="L1188" i="1" s="1"/>
  <c r="I1187" i="1"/>
  <c r="L1187" i="1" s="1"/>
  <c r="I1186" i="1"/>
  <c r="L1186" i="1" s="1"/>
  <c r="I1185" i="1"/>
  <c r="L1185" i="1" s="1"/>
  <c r="I1184" i="1"/>
  <c r="L1184" i="1" s="1"/>
  <c r="I1183" i="1"/>
  <c r="L1183" i="1" s="1"/>
  <c r="I1182" i="1"/>
  <c r="L1182" i="1" s="1"/>
  <c r="I1181" i="1"/>
  <c r="L1181" i="1" s="1"/>
  <c r="I1180" i="1"/>
  <c r="L1180" i="1" s="1"/>
  <c r="I1179" i="1"/>
  <c r="L1179" i="1" s="1"/>
  <c r="I1178" i="1"/>
  <c r="L1178" i="1" s="1"/>
  <c r="I1177" i="1"/>
  <c r="L1177" i="1" s="1"/>
  <c r="I1176" i="1"/>
  <c r="L1176" i="1" s="1"/>
  <c r="I1175" i="1"/>
  <c r="L1175" i="1" s="1"/>
  <c r="I1174" i="1"/>
  <c r="L1174" i="1" s="1"/>
  <c r="I1173" i="1"/>
  <c r="L1173" i="1" s="1"/>
  <c r="I1172" i="1"/>
  <c r="L1172" i="1" s="1"/>
  <c r="I1171" i="1"/>
  <c r="L1171" i="1" s="1"/>
  <c r="I1170" i="1"/>
  <c r="L1170" i="1" s="1"/>
  <c r="I1169" i="1"/>
  <c r="L1169" i="1" s="1"/>
  <c r="I1168" i="1"/>
  <c r="L1168" i="1" s="1"/>
  <c r="I1167" i="1"/>
  <c r="L1167" i="1" s="1"/>
  <c r="I1166" i="1"/>
  <c r="L1166" i="1" s="1"/>
  <c r="I1165" i="1"/>
  <c r="L1165" i="1" s="1"/>
  <c r="I1164" i="1"/>
  <c r="L1164" i="1" s="1"/>
  <c r="I1163" i="1"/>
  <c r="L1163" i="1" s="1"/>
  <c r="I1162" i="1"/>
  <c r="L1162" i="1" s="1"/>
  <c r="I1161" i="1"/>
  <c r="L1161" i="1" s="1"/>
  <c r="I1160" i="1"/>
  <c r="L1160" i="1" s="1"/>
  <c r="I1159" i="1"/>
  <c r="L1159" i="1" s="1"/>
  <c r="I1158" i="1"/>
  <c r="L1158" i="1" s="1"/>
  <c r="I1157" i="1"/>
  <c r="L1157" i="1" s="1"/>
  <c r="I1156" i="1"/>
  <c r="L1156" i="1" s="1"/>
  <c r="I1155" i="1"/>
  <c r="L1155" i="1" s="1"/>
  <c r="I1154" i="1"/>
  <c r="L1154" i="1" s="1"/>
  <c r="I1153" i="1"/>
  <c r="L1153" i="1" s="1"/>
  <c r="I1152" i="1"/>
  <c r="L1152" i="1" s="1"/>
  <c r="I1151" i="1"/>
  <c r="L1151" i="1" s="1"/>
  <c r="I1150" i="1"/>
  <c r="L1150" i="1" s="1"/>
  <c r="I1149" i="1"/>
  <c r="L1149" i="1" s="1"/>
  <c r="I1148" i="1"/>
  <c r="L1148" i="1" s="1"/>
  <c r="I1147" i="1"/>
  <c r="L1147" i="1" s="1"/>
  <c r="G1146" i="1"/>
  <c r="I1146" i="1" s="1"/>
  <c r="L1146" i="1" s="1"/>
  <c r="I1145" i="1"/>
  <c r="L1145" i="1" s="1"/>
  <c r="I1144" i="1"/>
  <c r="L1144" i="1" s="1"/>
  <c r="I1143" i="1"/>
  <c r="L1143" i="1" s="1"/>
  <c r="I1142" i="1"/>
  <c r="L1142" i="1" s="1"/>
  <c r="I1141" i="1"/>
  <c r="L1141" i="1" s="1"/>
  <c r="I1140" i="1"/>
  <c r="L1140" i="1" s="1"/>
  <c r="I1139" i="1"/>
  <c r="L1139" i="1" s="1"/>
  <c r="I1138" i="1"/>
  <c r="L1138" i="1" s="1"/>
  <c r="I1137" i="1"/>
  <c r="L1137" i="1" s="1"/>
  <c r="I1136" i="1"/>
  <c r="I1135" i="1"/>
  <c r="N1135" i="1" s="1"/>
  <c r="I1134" i="1"/>
  <c r="I1133" i="1"/>
  <c r="N1133" i="1" s="1"/>
  <c r="I1132" i="1"/>
  <c r="I1131" i="1"/>
  <c r="L1131" i="1" s="1"/>
  <c r="I1130" i="1"/>
  <c r="L1130" i="1" s="1"/>
  <c r="I1129" i="1"/>
  <c r="L1129" i="1" s="1"/>
  <c r="I1128" i="1"/>
  <c r="L1128" i="1" s="1"/>
  <c r="I1127" i="1"/>
  <c r="L1127" i="1" s="1"/>
  <c r="I1126" i="1"/>
  <c r="L1126" i="1" s="1"/>
  <c r="I1125" i="1"/>
  <c r="L1125" i="1" s="1"/>
  <c r="I1124" i="1"/>
  <c r="L1124" i="1" s="1"/>
  <c r="I1123" i="1"/>
  <c r="L1123" i="1" s="1"/>
  <c r="G1122" i="1"/>
  <c r="I1122" i="1" s="1"/>
  <c r="L1122" i="1" s="1"/>
  <c r="I1121" i="1"/>
  <c r="L1121" i="1" s="1"/>
  <c r="I1120" i="1"/>
  <c r="L1120" i="1" s="1"/>
  <c r="I1119" i="1"/>
  <c r="L1119" i="1" s="1"/>
  <c r="I1118" i="1"/>
  <c r="L1118" i="1" s="1"/>
  <c r="I1117" i="1"/>
  <c r="L1117" i="1" s="1"/>
  <c r="I1116" i="1"/>
  <c r="L1116" i="1" s="1"/>
  <c r="I1115" i="1"/>
  <c r="L1115" i="1" s="1"/>
  <c r="I1114" i="1"/>
  <c r="L1114" i="1" s="1"/>
  <c r="I1113" i="1"/>
  <c r="L1113" i="1" s="1"/>
  <c r="I1112" i="1"/>
  <c r="L1112" i="1" s="1"/>
  <c r="I1111" i="1"/>
  <c r="L1111" i="1" s="1"/>
  <c r="I1110" i="1"/>
  <c r="L1110" i="1" s="1"/>
  <c r="I1109" i="1"/>
  <c r="L1109" i="1" s="1"/>
  <c r="I1108" i="1"/>
  <c r="L1108" i="1" s="1"/>
  <c r="I1107" i="1"/>
  <c r="L1107" i="1" s="1"/>
  <c r="I1106" i="1"/>
  <c r="L1106" i="1" s="1"/>
  <c r="I1105" i="1"/>
  <c r="L1105" i="1" s="1"/>
  <c r="I1104" i="1"/>
  <c r="L1104" i="1" s="1"/>
  <c r="I1103" i="1"/>
  <c r="L1103" i="1" s="1"/>
  <c r="I1102" i="1"/>
  <c r="L1102" i="1" s="1"/>
  <c r="I1101" i="1"/>
  <c r="L1101" i="1" s="1"/>
  <c r="I1100" i="1"/>
  <c r="L1100" i="1" s="1"/>
  <c r="I1099" i="1"/>
  <c r="L1099" i="1" s="1"/>
  <c r="I1098" i="1"/>
  <c r="L1098" i="1" s="1"/>
  <c r="I1097" i="1"/>
  <c r="L1097" i="1" s="1"/>
  <c r="I1096" i="1"/>
  <c r="L1096" i="1" s="1"/>
  <c r="I1095" i="1"/>
  <c r="L1095" i="1" s="1"/>
  <c r="I1094" i="1"/>
  <c r="L1094" i="1" s="1"/>
  <c r="I1093" i="1"/>
  <c r="L1093" i="1" s="1"/>
  <c r="I1092" i="1"/>
  <c r="L1092" i="1" s="1"/>
  <c r="I1091" i="1"/>
  <c r="L1091" i="1" s="1"/>
  <c r="I1090" i="1"/>
  <c r="L1090" i="1" s="1"/>
  <c r="I1089" i="1"/>
  <c r="L1089" i="1" s="1"/>
  <c r="I1088" i="1"/>
  <c r="L1088" i="1" s="1"/>
  <c r="I1087" i="1"/>
  <c r="L1087" i="1" s="1"/>
  <c r="I1086" i="1"/>
  <c r="L1086" i="1" s="1"/>
  <c r="I1085" i="1"/>
  <c r="L1085" i="1" s="1"/>
  <c r="I1084" i="1"/>
  <c r="L1084" i="1" s="1"/>
  <c r="I1083" i="1"/>
  <c r="L1083" i="1" s="1"/>
  <c r="I1082" i="1"/>
  <c r="L1082" i="1" s="1"/>
  <c r="I1081" i="1"/>
  <c r="L1081" i="1" s="1"/>
  <c r="I1080" i="1"/>
  <c r="L1080" i="1" s="1"/>
  <c r="I1079" i="1"/>
  <c r="L1079" i="1" s="1"/>
  <c r="I1078" i="1"/>
  <c r="L1078" i="1" s="1"/>
  <c r="I1077" i="1"/>
  <c r="L1077" i="1" s="1"/>
  <c r="I1076" i="1"/>
  <c r="L1076" i="1" s="1"/>
  <c r="I1075" i="1"/>
  <c r="L1075" i="1" s="1"/>
  <c r="I1074" i="1"/>
  <c r="L1074" i="1" s="1"/>
  <c r="I1073" i="1"/>
  <c r="L1073" i="1" s="1"/>
  <c r="I1072" i="1"/>
  <c r="L1072" i="1" s="1"/>
  <c r="I1071" i="1"/>
  <c r="L1071" i="1" s="1"/>
  <c r="I1070" i="1"/>
  <c r="L1070" i="1" s="1"/>
  <c r="I1069" i="1"/>
  <c r="L1069" i="1" s="1"/>
  <c r="I1068" i="1"/>
  <c r="L1068" i="1" s="1"/>
  <c r="I1067" i="1"/>
  <c r="L1067" i="1" s="1"/>
  <c r="I1066" i="1"/>
  <c r="L1066" i="1" s="1"/>
  <c r="I1065" i="1"/>
  <c r="L1065" i="1" s="1"/>
  <c r="I1064" i="1"/>
  <c r="L1064" i="1" s="1"/>
  <c r="I1063" i="1"/>
  <c r="L1063" i="1" s="1"/>
  <c r="I1062" i="1"/>
  <c r="L1062" i="1" s="1"/>
  <c r="I1061" i="1"/>
  <c r="L1061" i="1" s="1"/>
  <c r="I1060" i="1"/>
  <c r="L1060" i="1" s="1"/>
  <c r="I1059" i="1"/>
  <c r="L1059" i="1" s="1"/>
  <c r="I1058" i="1"/>
  <c r="L1058" i="1" s="1"/>
  <c r="I1057" i="1"/>
  <c r="L1057" i="1" s="1"/>
  <c r="I1056" i="1"/>
  <c r="L1056" i="1" s="1"/>
  <c r="I1055" i="1"/>
  <c r="L1055" i="1" s="1"/>
  <c r="I1054" i="1"/>
  <c r="L1054" i="1" s="1"/>
  <c r="I1053" i="1"/>
  <c r="L1053" i="1" s="1"/>
  <c r="I1052" i="1"/>
  <c r="L1052" i="1" s="1"/>
  <c r="I1051" i="1"/>
  <c r="L1051" i="1" s="1"/>
  <c r="I1050" i="1"/>
  <c r="L1050" i="1" s="1"/>
  <c r="I1049" i="1"/>
  <c r="L1049" i="1" s="1"/>
  <c r="I1048" i="1"/>
  <c r="L1048" i="1" s="1"/>
  <c r="I1047" i="1"/>
  <c r="L1047" i="1" s="1"/>
  <c r="I1046" i="1"/>
  <c r="L1046" i="1" s="1"/>
  <c r="I1045" i="1"/>
  <c r="L1045" i="1" s="1"/>
  <c r="I1044" i="1"/>
  <c r="L1044" i="1" s="1"/>
  <c r="I1043" i="1"/>
  <c r="L1043" i="1" s="1"/>
  <c r="L1042" i="1"/>
  <c r="I1041" i="1"/>
  <c r="L1041" i="1" s="1"/>
  <c r="I1040" i="1"/>
  <c r="L1040" i="1" s="1"/>
  <c r="I1039" i="1"/>
  <c r="L1039" i="1" s="1"/>
  <c r="I1038" i="1"/>
  <c r="L1038" i="1" s="1"/>
  <c r="I1037" i="1"/>
  <c r="L1037" i="1" s="1"/>
  <c r="I1036" i="1"/>
  <c r="L1036" i="1" s="1"/>
  <c r="I1035" i="1"/>
  <c r="L1035" i="1" s="1"/>
  <c r="I1034" i="1"/>
  <c r="L1034" i="1" s="1"/>
  <c r="I1033" i="1"/>
  <c r="L1033" i="1" s="1"/>
  <c r="I1032" i="1"/>
  <c r="L1032" i="1" s="1"/>
  <c r="I1031" i="1"/>
  <c r="L1031" i="1" s="1"/>
  <c r="I1030" i="1"/>
  <c r="L1030" i="1" s="1"/>
  <c r="I1029" i="1"/>
  <c r="L1029" i="1" s="1"/>
  <c r="I1028" i="1"/>
  <c r="L1028" i="1" s="1"/>
  <c r="I1027" i="1"/>
  <c r="L1027" i="1" s="1"/>
  <c r="I1026" i="1"/>
  <c r="L1026" i="1" s="1"/>
  <c r="I1025" i="1"/>
  <c r="L1025" i="1" s="1"/>
  <c r="I1024" i="1"/>
  <c r="L1024" i="1" s="1"/>
  <c r="I1023" i="1"/>
  <c r="L1023" i="1" s="1"/>
  <c r="I1022" i="1"/>
  <c r="L1022" i="1" s="1"/>
  <c r="I1021" i="1"/>
  <c r="L1021" i="1" s="1"/>
  <c r="I1020" i="1"/>
  <c r="N1020" i="1" s="1"/>
  <c r="I1019" i="1"/>
  <c r="L1019" i="1" s="1"/>
  <c r="I1018" i="1"/>
  <c r="L1018" i="1" s="1"/>
  <c r="I1017" i="1"/>
  <c r="L1017" i="1" s="1"/>
  <c r="I1016" i="1"/>
  <c r="L1016" i="1" s="1"/>
  <c r="I1015" i="1"/>
  <c r="L1015" i="1" s="1"/>
  <c r="I1014" i="1"/>
  <c r="L1014" i="1" s="1"/>
  <c r="I1013" i="1"/>
  <c r="L1013" i="1" s="1"/>
  <c r="I1012" i="1"/>
  <c r="L1012" i="1" s="1"/>
  <c r="I1011" i="1"/>
  <c r="L1011" i="1" s="1"/>
  <c r="I1010" i="1"/>
  <c r="L1010" i="1" s="1"/>
  <c r="I1009" i="1"/>
  <c r="L1009" i="1" s="1"/>
  <c r="I1008" i="1"/>
  <c r="L1008" i="1" s="1"/>
  <c r="I1007" i="1"/>
  <c r="L1007" i="1" s="1"/>
  <c r="I1006" i="1"/>
  <c r="L1006" i="1" s="1"/>
  <c r="I1005" i="1"/>
  <c r="L1005" i="1" s="1"/>
  <c r="I1004" i="1"/>
  <c r="L1004" i="1" s="1"/>
  <c r="I1003" i="1"/>
  <c r="L1003" i="1" s="1"/>
  <c r="I1002" i="1"/>
  <c r="L1002" i="1" s="1"/>
  <c r="I1001" i="1"/>
  <c r="L1001" i="1" s="1"/>
  <c r="I1000" i="1"/>
  <c r="L1000" i="1" s="1"/>
  <c r="I999" i="1"/>
  <c r="L999" i="1" s="1"/>
  <c r="I998" i="1"/>
  <c r="L998" i="1" s="1"/>
  <c r="I997" i="1"/>
  <c r="L997" i="1" s="1"/>
  <c r="I996" i="1"/>
  <c r="L996" i="1" s="1"/>
  <c r="I995" i="1"/>
  <c r="L995" i="1" s="1"/>
  <c r="I994" i="1"/>
  <c r="L994" i="1" s="1"/>
  <c r="I993" i="1"/>
  <c r="L993" i="1" s="1"/>
  <c r="I992" i="1"/>
  <c r="L992" i="1" s="1"/>
  <c r="I991" i="1"/>
  <c r="L991" i="1" s="1"/>
  <c r="I990" i="1"/>
  <c r="L990" i="1" s="1"/>
  <c r="I989" i="1"/>
  <c r="L989" i="1" s="1"/>
  <c r="I988" i="1"/>
  <c r="L988" i="1" s="1"/>
  <c r="I987" i="1"/>
  <c r="L987" i="1" s="1"/>
  <c r="I986" i="1"/>
  <c r="L986" i="1" s="1"/>
  <c r="I985" i="1"/>
  <c r="L985" i="1" s="1"/>
  <c r="I984" i="1"/>
  <c r="L984" i="1" s="1"/>
  <c r="I983" i="1"/>
  <c r="L983" i="1" s="1"/>
  <c r="I982" i="1"/>
  <c r="L982" i="1" s="1"/>
  <c r="I981" i="1"/>
  <c r="L981" i="1" s="1"/>
  <c r="I980" i="1"/>
  <c r="L980" i="1" s="1"/>
  <c r="I979" i="1"/>
  <c r="L979" i="1" s="1"/>
  <c r="I978" i="1"/>
  <c r="L978" i="1" s="1"/>
  <c r="I977" i="1"/>
  <c r="L977" i="1" s="1"/>
  <c r="I976" i="1"/>
  <c r="L976" i="1" s="1"/>
  <c r="I975" i="1"/>
  <c r="L975" i="1" s="1"/>
  <c r="I974" i="1"/>
  <c r="L974" i="1" s="1"/>
  <c r="I973" i="1"/>
  <c r="L973" i="1" s="1"/>
  <c r="I972" i="1"/>
  <c r="L972" i="1" s="1"/>
  <c r="I971" i="1"/>
  <c r="L971" i="1" s="1"/>
  <c r="I970" i="1"/>
  <c r="L970" i="1" s="1"/>
  <c r="I969" i="1"/>
  <c r="L969" i="1" s="1"/>
  <c r="I968" i="1"/>
  <c r="L968" i="1" s="1"/>
  <c r="I967" i="1"/>
  <c r="L967" i="1" s="1"/>
  <c r="I966" i="1"/>
  <c r="L966" i="1" s="1"/>
  <c r="I965" i="1"/>
  <c r="L965" i="1" s="1"/>
  <c r="I964" i="1"/>
  <c r="L964" i="1" s="1"/>
  <c r="I963" i="1"/>
  <c r="L963" i="1" s="1"/>
  <c r="I962" i="1"/>
  <c r="L962" i="1" s="1"/>
  <c r="I961" i="1"/>
  <c r="L961" i="1" s="1"/>
  <c r="I960" i="1"/>
  <c r="L960" i="1" s="1"/>
  <c r="I959" i="1"/>
  <c r="L959" i="1" s="1"/>
  <c r="I958" i="1"/>
  <c r="L958" i="1" s="1"/>
  <c r="I957" i="1"/>
  <c r="L957" i="1" s="1"/>
  <c r="I956" i="1"/>
  <c r="L956" i="1" s="1"/>
  <c r="I955" i="1"/>
  <c r="L955" i="1" s="1"/>
  <c r="I954" i="1"/>
  <c r="L954" i="1" s="1"/>
  <c r="I953" i="1"/>
  <c r="L953" i="1" s="1"/>
  <c r="I952" i="1"/>
  <c r="L952" i="1" s="1"/>
  <c r="I951" i="1"/>
  <c r="L951" i="1" s="1"/>
  <c r="I950" i="1"/>
  <c r="L950" i="1" s="1"/>
  <c r="I949" i="1"/>
  <c r="L949" i="1" s="1"/>
  <c r="I948" i="1"/>
  <c r="L948" i="1" s="1"/>
  <c r="I947" i="1"/>
  <c r="L947" i="1" s="1"/>
  <c r="I946" i="1"/>
  <c r="L946" i="1" s="1"/>
  <c r="I945" i="1"/>
  <c r="L945" i="1" s="1"/>
  <c r="I944" i="1"/>
  <c r="L944" i="1" s="1"/>
  <c r="I943" i="1"/>
  <c r="L943" i="1" s="1"/>
  <c r="I942" i="1"/>
  <c r="L942" i="1" s="1"/>
  <c r="I941" i="1"/>
  <c r="L941" i="1" s="1"/>
  <c r="I940" i="1"/>
  <c r="L940" i="1" s="1"/>
  <c r="I939" i="1"/>
  <c r="L939" i="1" s="1"/>
  <c r="I938" i="1"/>
  <c r="L938" i="1" s="1"/>
  <c r="I937" i="1"/>
  <c r="L937" i="1" s="1"/>
  <c r="I936" i="1"/>
  <c r="L936" i="1" s="1"/>
  <c r="I935" i="1"/>
  <c r="L935" i="1" s="1"/>
  <c r="I934" i="1"/>
  <c r="L934" i="1" s="1"/>
  <c r="I933" i="1"/>
  <c r="L933" i="1" s="1"/>
  <c r="I932" i="1"/>
  <c r="L932" i="1" s="1"/>
  <c r="I931" i="1"/>
  <c r="L931" i="1" s="1"/>
  <c r="I930" i="1"/>
  <c r="L930" i="1" s="1"/>
  <c r="I929" i="1"/>
  <c r="L929" i="1" s="1"/>
  <c r="I928" i="1"/>
  <c r="L928" i="1" s="1"/>
  <c r="I927" i="1"/>
  <c r="L927" i="1" s="1"/>
  <c r="I926" i="1"/>
  <c r="L926" i="1" s="1"/>
  <c r="I925" i="1"/>
  <c r="L925" i="1" s="1"/>
  <c r="I924" i="1"/>
  <c r="L924" i="1" s="1"/>
  <c r="I923" i="1"/>
  <c r="L923" i="1" s="1"/>
  <c r="I922" i="1"/>
  <c r="L922" i="1" s="1"/>
  <c r="I921" i="1"/>
  <c r="L921" i="1" s="1"/>
  <c r="I920" i="1"/>
  <c r="L920" i="1" s="1"/>
  <c r="I919" i="1"/>
  <c r="L919" i="1" s="1"/>
  <c r="I918" i="1"/>
  <c r="L918" i="1" s="1"/>
  <c r="I917" i="1"/>
  <c r="L917" i="1" s="1"/>
  <c r="I916" i="1"/>
  <c r="L916" i="1" s="1"/>
  <c r="I915" i="1"/>
  <c r="L915" i="1" s="1"/>
  <c r="I914" i="1"/>
  <c r="L914" i="1" s="1"/>
  <c r="I913" i="1"/>
  <c r="L913" i="1" s="1"/>
  <c r="I912" i="1"/>
  <c r="L912" i="1" s="1"/>
  <c r="I911" i="1"/>
  <c r="L911" i="1" s="1"/>
  <c r="I910" i="1"/>
  <c r="L910" i="1" s="1"/>
  <c r="I909" i="1"/>
  <c r="L909" i="1" s="1"/>
  <c r="I908" i="1"/>
  <c r="L908" i="1" s="1"/>
  <c r="I907" i="1"/>
  <c r="L907" i="1" s="1"/>
  <c r="I906" i="1"/>
  <c r="L906" i="1" s="1"/>
  <c r="I905" i="1"/>
  <c r="L905" i="1" s="1"/>
  <c r="I904" i="1"/>
  <c r="L904" i="1" s="1"/>
  <c r="I903" i="1"/>
  <c r="L903" i="1" s="1"/>
  <c r="I902" i="1"/>
  <c r="L902" i="1" s="1"/>
  <c r="I901" i="1"/>
  <c r="L901" i="1" s="1"/>
  <c r="I900" i="1"/>
  <c r="L900" i="1" s="1"/>
  <c r="I899" i="1"/>
  <c r="L899" i="1" s="1"/>
  <c r="I898" i="1"/>
  <c r="L898" i="1" s="1"/>
  <c r="I897" i="1"/>
  <c r="L897" i="1" s="1"/>
  <c r="I896" i="1"/>
  <c r="L896" i="1" s="1"/>
  <c r="I895" i="1"/>
  <c r="L895" i="1" s="1"/>
  <c r="I894" i="1"/>
  <c r="L894" i="1" s="1"/>
  <c r="I893" i="1"/>
  <c r="L893" i="1" s="1"/>
  <c r="I892" i="1"/>
  <c r="L892" i="1" s="1"/>
  <c r="I891" i="1"/>
  <c r="L891" i="1" s="1"/>
  <c r="I890" i="1"/>
  <c r="L890" i="1" s="1"/>
  <c r="I889" i="1"/>
  <c r="L889" i="1" s="1"/>
  <c r="I888" i="1"/>
  <c r="L888" i="1" s="1"/>
  <c r="G887" i="1"/>
  <c r="I887" i="1" s="1"/>
  <c r="L887" i="1" s="1"/>
  <c r="I886" i="1"/>
  <c r="L886" i="1" s="1"/>
  <c r="I885" i="1"/>
  <c r="L885" i="1" s="1"/>
  <c r="I884" i="1"/>
  <c r="L884" i="1" s="1"/>
  <c r="I883" i="1"/>
  <c r="L883" i="1" s="1"/>
  <c r="I882" i="1"/>
  <c r="L882" i="1" s="1"/>
  <c r="I881" i="1"/>
  <c r="L881" i="1" s="1"/>
  <c r="I880" i="1"/>
  <c r="L880" i="1" s="1"/>
  <c r="I879" i="1"/>
  <c r="L879" i="1" s="1"/>
  <c r="I878" i="1"/>
  <c r="L878" i="1" s="1"/>
  <c r="I877" i="1"/>
  <c r="L877" i="1" s="1"/>
  <c r="I876" i="1"/>
  <c r="L876" i="1" s="1"/>
  <c r="I875" i="1"/>
  <c r="L875" i="1" s="1"/>
  <c r="I874" i="1"/>
  <c r="L874" i="1" s="1"/>
  <c r="I873" i="1"/>
  <c r="L873" i="1" s="1"/>
  <c r="I872" i="1"/>
  <c r="L872" i="1" s="1"/>
  <c r="I871" i="1"/>
  <c r="L871" i="1" s="1"/>
  <c r="I870" i="1"/>
  <c r="L870" i="1" s="1"/>
  <c r="I869" i="1"/>
  <c r="L869" i="1" s="1"/>
  <c r="I868" i="1"/>
  <c r="L868" i="1" s="1"/>
  <c r="I867" i="1"/>
  <c r="L867" i="1" s="1"/>
  <c r="I866" i="1"/>
  <c r="L866" i="1" s="1"/>
  <c r="I865" i="1"/>
  <c r="L865" i="1" s="1"/>
  <c r="I864" i="1"/>
  <c r="L864" i="1" s="1"/>
  <c r="I863" i="1"/>
  <c r="L863" i="1" s="1"/>
  <c r="I862" i="1"/>
  <c r="L862" i="1" s="1"/>
  <c r="I861" i="1"/>
  <c r="L861" i="1" s="1"/>
  <c r="I860" i="1"/>
  <c r="L860" i="1" s="1"/>
  <c r="I859" i="1"/>
  <c r="L859" i="1" s="1"/>
  <c r="I858" i="1"/>
  <c r="L858" i="1" s="1"/>
  <c r="I857" i="1"/>
  <c r="L857" i="1" s="1"/>
  <c r="I856" i="1"/>
  <c r="I855" i="1"/>
  <c r="L855" i="1" s="1"/>
  <c r="N854" i="1"/>
  <c r="I854" i="1"/>
  <c r="L854" i="1" s="1"/>
  <c r="I853" i="1"/>
  <c r="L853" i="1" s="1"/>
  <c r="I852" i="1"/>
  <c r="L852" i="1" s="1"/>
  <c r="I851" i="1"/>
  <c r="L851" i="1" s="1"/>
  <c r="I850" i="1"/>
  <c r="L850" i="1" s="1"/>
  <c r="I849" i="1"/>
  <c r="L849" i="1" s="1"/>
  <c r="I848" i="1"/>
  <c r="L848" i="1" s="1"/>
  <c r="I847" i="1"/>
  <c r="I846" i="1"/>
  <c r="L846" i="1" s="1"/>
  <c r="I845" i="1"/>
  <c r="L845" i="1" s="1"/>
  <c r="I844" i="1"/>
  <c r="L844" i="1" s="1"/>
  <c r="I843" i="1"/>
  <c r="L843" i="1" s="1"/>
  <c r="I842" i="1"/>
  <c r="L842" i="1" s="1"/>
  <c r="I841" i="1"/>
  <c r="L841" i="1" s="1"/>
  <c r="I840" i="1"/>
  <c r="L840" i="1" s="1"/>
  <c r="I839" i="1"/>
  <c r="L839" i="1" s="1"/>
  <c r="I838" i="1"/>
  <c r="I837" i="1"/>
  <c r="L837" i="1" s="1"/>
  <c r="I836" i="1"/>
  <c r="L836" i="1" s="1"/>
  <c r="I835" i="1"/>
  <c r="L835" i="1" s="1"/>
  <c r="I834" i="1"/>
  <c r="L834" i="1" s="1"/>
  <c r="I833" i="1"/>
  <c r="L833" i="1" s="1"/>
  <c r="I832" i="1"/>
  <c r="L832" i="1" s="1"/>
  <c r="G831" i="1"/>
  <c r="I831" i="1" s="1"/>
  <c r="L831" i="1" s="1"/>
  <c r="I830" i="1"/>
  <c r="L830" i="1" s="1"/>
  <c r="I829" i="1"/>
  <c r="L829" i="1" s="1"/>
  <c r="I828" i="1"/>
  <c r="L828" i="1" s="1"/>
  <c r="I827" i="1"/>
  <c r="L827" i="1" s="1"/>
  <c r="I826" i="1"/>
  <c r="L826" i="1" s="1"/>
  <c r="I825" i="1"/>
  <c r="L825" i="1" s="1"/>
  <c r="G824" i="1"/>
  <c r="I824" i="1" s="1"/>
  <c r="L824" i="1" s="1"/>
  <c r="I823" i="1"/>
  <c r="L823" i="1" s="1"/>
  <c r="I822" i="1"/>
  <c r="L822" i="1" s="1"/>
  <c r="I821" i="1"/>
  <c r="L821" i="1" s="1"/>
  <c r="I820" i="1"/>
  <c r="L820" i="1" s="1"/>
  <c r="I819" i="1"/>
  <c r="L819" i="1" s="1"/>
  <c r="I818" i="1"/>
  <c r="L818" i="1" s="1"/>
  <c r="I817" i="1"/>
  <c r="L817" i="1" s="1"/>
  <c r="I816" i="1"/>
  <c r="L816" i="1" s="1"/>
  <c r="I815" i="1"/>
  <c r="L815" i="1" s="1"/>
  <c r="G814" i="1"/>
  <c r="I814" i="1" s="1"/>
  <c r="L814" i="1" s="1"/>
  <c r="G813" i="1"/>
  <c r="I813" i="1" s="1"/>
  <c r="L813" i="1" s="1"/>
  <c r="I812" i="1"/>
  <c r="L812" i="1" s="1"/>
  <c r="I811" i="1"/>
  <c r="L811" i="1" s="1"/>
  <c r="I810" i="1"/>
  <c r="L810" i="1" s="1"/>
  <c r="I809" i="1"/>
  <c r="L809" i="1" s="1"/>
  <c r="I808" i="1"/>
  <c r="L808" i="1" s="1"/>
  <c r="I807" i="1"/>
  <c r="L807" i="1" s="1"/>
  <c r="I806" i="1"/>
  <c r="L806" i="1" s="1"/>
  <c r="I805" i="1"/>
  <c r="L805" i="1" s="1"/>
  <c r="I804" i="1"/>
  <c r="L804" i="1" s="1"/>
  <c r="I803" i="1"/>
  <c r="L803" i="1" s="1"/>
  <c r="I802" i="1"/>
  <c r="L802" i="1" s="1"/>
  <c r="I801" i="1"/>
  <c r="L801" i="1" s="1"/>
  <c r="I800" i="1"/>
  <c r="L800" i="1" s="1"/>
  <c r="I799" i="1"/>
  <c r="L799" i="1" s="1"/>
  <c r="I798" i="1"/>
  <c r="L798" i="1" s="1"/>
  <c r="I797" i="1"/>
  <c r="L797" i="1" s="1"/>
  <c r="I796" i="1"/>
  <c r="L796" i="1" s="1"/>
  <c r="I795" i="1"/>
  <c r="L795" i="1" s="1"/>
  <c r="I794" i="1"/>
  <c r="L794" i="1" s="1"/>
  <c r="I793" i="1"/>
  <c r="L793" i="1" s="1"/>
  <c r="I792" i="1"/>
  <c r="L792" i="1" s="1"/>
  <c r="I791" i="1"/>
  <c r="L791" i="1" s="1"/>
  <c r="I790" i="1"/>
  <c r="L790" i="1" s="1"/>
  <c r="I789" i="1"/>
  <c r="L789" i="1" s="1"/>
  <c r="I788" i="1"/>
  <c r="L788" i="1" s="1"/>
  <c r="I787" i="1"/>
  <c r="L787" i="1" s="1"/>
  <c r="I786" i="1"/>
  <c r="L786" i="1" s="1"/>
  <c r="I785" i="1"/>
  <c r="L785" i="1" s="1"/>
  <c r="I784" i="1"/>
  <c r="L784" i="1" s="1"/>
  <c r="I783" i="1"/>
  <c r="L783" i="1" s="1"/>
  <c r="I782" i="1"/>
  <c r="L782" i="1" s="1"/>
  <c r="I781" i="1"/>
  <c r="L781" i="1" s="1"/>
  <c r="I780" i="1"/>
  <c r="L780" i="1" s="1"/>
  <c r="I779" i="1"/>
  <c r="L779" i="1" s="1"/>
  <c r="I778" i="1"/>
  <c r="L778" i="1" s="1"/>
  <c r="I777" i="1"/>
  <c r="L777" i="1" s="1"/>
  <c r="I776" i="1"/>
  <c r="L776" i="1" s="1"/>
  <c r="I775" i="1"/>
  <c r="L775" i="1" s="1"/>
  <c r="I774" i="1"/>
  <c r="L774" i="1" s="1"/>
  <c r="I773" i="1"/>
  <c r="L773" i="1" s="1"/>
  <c r="I772" i="1"/>
  <c r="L772" i="1" s="1"/>
  <c r="I771" i="1"/>
  <c r="L771" i="1" s="1"/>
  <c r="I770" i="1"/>
  <c r="N770" i="1" s="1"/>
  <c r="I769" i="1"/>
  <c r="I768" i="1"/>
  <c r="L768" i="1" s="1"/>
  <c r="I767" i="1"/>
  <c r="L767" i="1" s="1"/>
  <c r="I766" i="1"/>
  <c r="L766" i="1" s="1"/>
  <c r="I765" i="1"/>
  <c r="L765" i="1" s="1"/>
  <c r="I764" i="1"/>
  <c r="L764" i="1" s="1"/>
  <c r="I763" i="1"/>
  <c r="L763" i="1" s="1"/>
  <c r="I762" i="1"/>
  <c r="L762" i="1" s="1"/>
  <c r="I761" i="1"/>
  <c r="L761" i="1" s="1"/>
  <c r="I760" i="1"/>
  <c r="L760" i="1" s="1"/>
  <c r="I759" i="1"/>
  <c r="L759" i="1" s="1"/>
  <c r="I758" i="1"/>
  <c r="L758" i="1" s="1"/>
  <c r="I757" i="1"/>
  <c r="L757" i="1" s="1"/>
  <c r="I756" i="1"/>
  <c r="L756" i="1" s="1"/>
  <c r="I755" i="1"/>
  <c r="L755" i="1" s="1"/>
  <c r="I754" i="1"/>
  <c r="L754" i="1" s="1"/>
  <c r="I753" i="1"/>
  <c r="L753" i="1" s="1"/>
  <c r="I752" i="1"/>
  <c r="L752" i="1" s="1"/>
  <c r="I751" i="1"/>
  <c r="L751" i="1" s="1"/>
  <c r="I750" i="1"/>
  <c r="L750" i="1" s="1"/>
  <c r="I749" i="1"/>
  <c r="L749" i="1" s="1"/>
  <c r="I748" i="1"/>
  <c r="L748" i="1" s="1"/>
  <c r="I747" i="1"/>
  <c r="L747" i="1" s="1"/>
  <c r="I746" i="1"/>
  <c r="L746" i="1" s="1"/>
  <c r="I745" i="1"/>
  <c r="L745" i="1" s="1"/>
  <c r="I744" i="1"/>
  <c r="L744" i="1" s="1"/>
  <c r="I743" i="1"/>
  <c r="L743" i="1" s="1"/>
  <c r="I742" i="1"/>
  <c r="L742" i="1" s="1"/>
  <c r="I741" i="1"/>
  <c r="L741" i="1" s="1"/>
  <c r="I740" i="1"/>
  <c r="L740" i="1" s="1"/>
  <c r="I739" i="1"/>
  <c r="L739" i="1" s="1"/>
  <c r="I738" i="1"/>
  <c r="L738" i="1" s="1"/>
  <c r="I737" i="1"/>
  <c r="L737" i="1" s="1"/>
  <c r="I736" i="1"/>
  <c r="L736" i="1" s="1"/>
  <c r="I735" i="1"/>
  <c r="L735" i="1" s="1"/>
  <c r="I734" i="1"/>
  <c r="L734" i="1" s="1"/>
  <c r="I733" i="1"/>
  <c r="L733" i="1" s="1"/>
  <c r="I732" i="1"/>
  <c r="L732" i="1" s="1"/>
  <c r="I731" i="1"/>
  <c r="L731" i="1" s="1"/>
  <c r="G730" i="1"/>
  <c r="I730" i="1" s="1"/>
  <c r="L730" i="1" s="1"/>
  <c r="I729" i="1"/>
  <c r="L729" i="1" s="1"/>
  <c r="I728" i="1"/>
  <c r="L728" i="1" s="1"/>
  <c r="I727" i="1"/>
  <c r="L727" i="1" s="1"/>
  <c r="I726" i="1"/>
  <c r="L726" i="1" s="1"/>
  <c r="I725" i="1"/>
  <c r="L725" i="1" s="1"/>
  <c r="I724" i="1"/>
  <c r="L724" i="1" s="1"/>
  <c r="I723" i="1"/>
  <c r="L723" i="1" s="1"/>
  <c r="I722" i="1"/>
  <c r="L722" i="1" s="1"/>
  <c r="I721" i="1"/>
  <c r="L721" i="1" s="1"/>
  <c r="I720" i="1"/>
  <c r="L720" i="1" s="1"/>
  <c r="I719" i="1"/>
  <c r="L719" i="1" s="1"/>
  <c r="I718" i="1"/>
  <c r="L718" i="1" s="1"/>
  <c r="I717" i="1"/>
  <c r="L717" i="1" s="1"/>
  <c r="I716" i="1"/>
  <c r="L716" i="1" s="1"/>
  <c r="I715" i="1"/>
  <c r="L715" i="1" s="1"/>
  <c r="I714" i="1"/>
  <c r="L714" i="1" s="1"/>
  <c r="I713" i="1"/>
  <c r="L713" i="1" s="1"/>
  <c r="I712" i="1"/>
  <c r="L712" i="1" s="1"/>
  <c r="I711" i="1"/>
  <c r="L711" i="1" s="1"/>
  <c r="I710" i="1"/>
  <c r="L710" i="1" s="1"/>
  <c r="I709" i="1"/>
  <c r="L709" i="1" s="1"/>
  <c r="I708" i="1"/>
  <c r="L708" i="1" s="1"/>
  <c r="I707" i="1"/>
  <c r="L707" i="1" s="1"/>
  <c r="I706" i="1"/>
  <c r="L706" i="1" s="1"/>
  <c r="I705" i="1"/>
  <c r="L705" i="1" s="1"/>
  <c r="I704" i="1"/>
  <c r="L704" i="1" s="1"/>
  <c r="G703" i="1"/>
  <c r="I703" i="1" s="1"/>
  <c r="L703" i="1" s="1"/>
  <c r="I702" i="1"/>
  <c r="L702" i="1" s="1"/>
  <c r="I701" i="1"/>
  <c r="L701" i="1" s="1"/>
  <c r="I700" i="1"/>
  <c r="L700" i="1" s="1"/>
  <c r="I699" i="1"/>
  <c r="L699" i="1" s="1"/>
  <c r="I698" i="1"/>
  <c r="L698" i="1" s="1"/>
  <c r="I697" i="1"/>
  <c r="L697" i="1" s="1"/>
  <c r="I696" i="1"/>
  <c r="L696" i="1" s="1"/>
  <c r="I695" i="1"/>
  <c r="L695" i="1" s="1"/>
  <c r="I694" i="1"/>
  <c r="L694" i="1" s="1"/>
  <c r="I693" i="1"/>
  <c r="L693" i="1" s="1"/>
  <c r="I692" i="1"/>
  <c r="L692" i="1" s="1"/>
  <c r="I691" i="1"/>
  <c r="L691" i="1" s="1"/>
  <c r="I690" i="1"/>
  <c r="L690" i="1" s="1"/>
  <c r="I689" i="1"/>
  <c r="L689" i="1" s="1"/>
  <c r="I688" i="1"/>
  <c r="L688" i="1" s="1"/>
  <c r="I687" i="1"/>
  <c r="L687" i="1" s="1"/>
  <c r="I686" i="1"/>
  <c r="L686" i="1" s="1"/>
  <c r="I685" i="1"/>
  <c r="L685" i="1" s="1"/>
  <c r="I684" i="1"/>
  <c r="L684" i="1" s="1"/>
  <c r="I683" i="1"/>
  <c r="L683" i="1" s="1"/>
  <c r="I682" i="1"/>
  <c r="L682" i="1" s="1"/>
  <c r="I681" i="1"/>
  <c r="L681" i="1" s="1"/>
  <c r="I680" i="1"/>
  <c r="L680" i="1" s="1"/>
  <c r="I679" i="1"/>
  <c r="L679" i="1" s="1"/>
  <c r="I678" i="1"/>
  <c r="L678" i="1" s="1"/>
  <c r="I677" i="1"/>
  <c r="L677" i="1" s="1"/>
  <c r="I676" i="1"/>
  <c r="L676" i="1" s="1"/>
  <c r="I675" i="1"/>
  <c r="L675" i="1" s="1"/>
  <c r="I674" i="1"/>
  <c r="L674" i="1" s="1"/>
  <c r="I673" i="1"/>
  <c r="L673" i="1" s="1"/>
  <c r="I672" i="1"/>
  <c r="L672" i="1" s="1"/>
  <c r="I671" i="1"/>
  <c r="L671" i="1" s="1"/>
  <c r="I670" i="1"/>
  <c r="L670" i="1" s="1"/>
  <c r="I669" i="1"/>
  <c r="L669" i="1" s="1"/>
  <c r="I668" i="1"/>
  <c r="L668" i="1" s="1"/>
  <c r="I667" i="1"/>
  <c r="L667" i="1" s="1"/>
  <c r="I666" i="1"/>
  <c r="L666" i="1" s="1"/>
  <c r="I665" i="1"/>
  <c r="L665" i="1" s="1"/>
  <c r="I664" i="1"/>
  <c r="L664" i="1" s="1"/>
  <c r="I663" i="1"/>
  <c r="L663" i="1" s="1"/>
  <c r="I662" i="1"/>
  <c r="L662" i="1" s="1"/>
  <c r="I661" i="1"/>
  <c r="L661" i="1" s="1"/>
  <c r="I660" i="1"/>
  <c r="L660" i="1" s="1"/>
  <c r="I659" i="1"/>
  <c r="L659" i="1" s="1"/>
  <c r="I658" i="1"/>
  <c r="L658" i="1" s="1"/>
  <c r="I657" i="1"/>
  <c r="L657" i="1" s="1"/>
  <c r="I656" i="1"/>
  <c r="L656" i="1" s="1"/>
  <c r="I655" i="1"/>
  <c r="L655" i="1" s="1"/>
  <c r="I654" i="1"/>
  <c r="L654" i="1" s="1"/>
  <c r="I653" i="1"/>
  <c r="L653" i="1" s="1"/>
  <c r="I652" i="1"/>
  <c r="L652" i="1" s="1"/>
  <c r="I651" i="1"/>
  <c r="L651" i="1" s="1"/>
  <c r="I650" i="1"/>
  <c r="L650" i="1" s="1"/>
  <c r="G649" i="1"/>
  <c r="I649" i="1" s="1"/>
  <c r="L649" i="1" s="1"/>
  <c r="I648" i="1"/>
  <c r="L648" i="1" s="1"/>
  <c r="I647" i="1"/>
  <c r="L647" i="1" s="1"/>
  <c r="I646" i="1"/>
  <c r="L646" i="1" s="1"/>
  <c r="I645" i="1"/>
  <c r="L645" i="1" s="1"/>
  <c r="I644" i="1"/>
  <c r="L644" i="1" s="1"/>
  <c r="I643" i="1"/>
  <c r="L643" i="1" s="1"/>
  <c r="I642" i="1"/>
  <c r="L642" i="1" s="1"/>
  <c r="I641" i="1"/>
  <c r="L641" i="1" s="1"/>
  <c r="I640" i="1"/>
  <c r="L640" i="1" s="1"/>
  <c r="I639" i="1"/>
  <c r="L639" i="1" s="1"/>
  <c r="I638" i="1"/>
  <c r="L638" i="1" s="1"/>
  <c r="I637" i="1"/>
  <c r="L637" i="1" s="1"/>
  <c r="I636" i="1"/>
  <c r="L636" i="1" s="1"/>
  <c r="I635" i="1"/>
  <c r="L635" i="1" s="1"/>
  <c r="I634" i="1"/>
  <c r="L634" i="1" s="1"/>
  <c r="I633" i="1"/>
  <c r="L633" i="1" s="1"/>
  <c r="I632" i="1"/>
  <c r="L632" i="1" s="1"/>
  <c r="I631" i="1"/>
  <c r="L631" i="1" s="1"/>
  <c r="I630" i="1"/>
  <c r="L630" i="1" s="1"/>
  <c r="I629" i="1"/>
  <c r="L629" i="1" s="1"/>
  <c r="I628" i="1"/>
  <c r="L628" i="1" s="1"/>
  <c r="I627" i="1"/>
  <c r="L627" i="1" s="1"/>
  <c r="I626" i="1"/>
  <c r="L626" i="1" s="1"/>
  <c r="I625" i="1"/>
  <c r="L625" i="1" s="1"/>
  <c r="I624" i="1"/>
  <c r="I623" i="1"/>
  <c r="L623" i="1" s="1"/>
  <c r="N622" i="1"/>
  <c r="I622" i="1"/>
  <c r="L622" i="1" s="1"/>
  <c r="I621" i="1"/>
  <c r="L621" i="1" s="1"/>
  <c r="I620" i="1"/>
  <c r="L620" i="1" s="1"/>
  <c r="I619" i="1"/>
  <c r="L619" i="1" s="1"/>
  <c r="I618" i="1"/>
  <c r="L618" i="1" s="1"/>
  <c r="I617" i="1"/>
  <c r="L617" i="1" s="1"/>
  <c r="I616" i="1"/>
  <c r="L616" i="1" s="1"/>
  <c r="G615" i="1"/>
  <c r="I615" i="1" s="1"/>
  <c r="L615" i="1" s="1"/>
  <c r="I614" i="1"/>
  <c r="L614" i="1" s="1"/>
  <c r="I613" i="1"/>
  <c r="L613" i="1" s="1"/>
  <c r="I612" i="1"/>
  <c r="L612" i="1" s="1"/>
  <c r="G611" i="1"/>
  <c r="I611" i="1" s="1"/>
  <c r="L611" i="1" s="1"/>
  <c r="I610" i="1"/>
  <c r="L610" i="1" s="1"/>
  <c r="I609" i="1"/>
  <c r="L609" i="1" s="1"/>
  <c r="I608" i="1"/>
  <c r="L608" i="1" s="1"/>
  <c r="I607" i="1"/>
  <c r="L607" i="1" s="1"/>
  <c r="I606" i="1"/>
  <c r="L606" i="1" s="1"/>
  <c r="I605" i="1"/>
  <c r="L605" i="1" s="1"/>
  <c r="I604" i="1"/>
  <c r="L604" i="1" s="1"/>
  <c r="I603" i="1"/>
  <c r="L603" i="1" s="1"/>
  <c r="I602" i="1"/>
  <c r="L602" i="1" s="1"/>
  <c r="I601" i="1"/>
  <c r="L601" i="1" s="1"/>
  <c r="I600" i="1"/>
  <c r="L600" i="1" s="1"/>
  <c r="I599" i="1"/>
  <c r="L599" i="1" s="1"/>
  <c r="I598" i="1"/>
  <c r="L598" i="1" s="1"/>
  <c r="I597" i="1"/>
  <c r="L597" i="1" s="1"/>
  <c r="I596" i="1"/>
  <c r="L596" i="1" s="1"/>
  <c r="I595" i="1"/>
  <c r="L595" i="1" s="1"/>
  <c r="I594" i="1"/>
  <c r="L594" i="1" s="1"/>
  <c r="I593" i="1"/>
  <c r="L593" i="1" s="1"/>
  <c r="I592" i="1"/>
  <c r="L592" i="1" s="1"/>
  <c r="I591" i="1"/>
  <c r="L591" i="1" s="1"/>
  <c r="I590" i="1"/>
  <c r="L590" i="1" s="1"/>
  <c r="I589" i="1"/>
  <c r="L589" i="1" s="1"/>
  <c r="I588" i="1"/>
  <c r="L588" i="1" s="1"/>
  <c r="I587" i="1"/>
  <c r="L587" i="1" s="1"/>
  <c r="I586" i="1"/>
  <c r="L586" i="1" s="1"/>
  <c r="I585" i="1"/>
  <c r="L585" i="1" s="1"/>
  <c r="I584" i="1"/>
  <c r="L584" i="1" s="1"/>
  <c r="I583" i="1"/>
  <c r="L583" i="1" s="1"/>
  <c r="I582" i="1"/>
  <c r="L582" i="1" s="1"/>
  <c r="I581" i="1"/>
  <c r="L581" i="1" s="1"/>
  <c r="I580" i="1"/>
  <c r="L580" i="1" s="1"/>
  <c r="I579" i="1"/>
  <c r="L579" i="1" s="1"/>
  <c r="I578" i="1"/>
  <c r="L578" i="1" s="1"/>
  <c r="I577" i="1"/>
  <c r="L577" i="1" s="1"/>
  <c r="I576" i="1"/>
  <c r="L576" i="1" s="1"/>
  <c r="I575" i="1"/>
  <c r="L575" i="1" s="1"/>
  <c r="I574" i="1"/>
  <c r="L574" i="1" s="1"/>
  <c r="I573" i="1"/>
  <c r="L573" i="1" s="1"/>
  <c r="I572" i="1"/>
  <c r="L572" i="1" s="1"/>
  <c r="I571" i="1"/>
  <c r="L571" i="1" s="1"/>
  <c r="I570" i="1"/>
  <c r="L570" i="1" s="1"/>
  <c r="I569" i="1"/>
  <c r="L569" i="1" s="1"/>
  <c r="I568" i="1"/>
  <c r="L568" i="1" s="1"/>
  <c r="I567" i="1"/>
  <c r="L567" i="1" s="1"/>
  <c r="I566" i="1"/>
  <c r="L566" i="1" s="1"/>
  <c r="I565" i="1"/>
  <c r="L565" i="1" s="1"/>
  <c r="I564" i="1"/>
  <c r="L564" i="1" s="1"/>
  <c r="I563" i="1"/>
  <c r="L563" i="1" s="1"/>
  <c r="I562" i="1"/>
  <c r="L562" i="1" s="1"/>
  <c r="I561" i="1"/>
  <c r="L561" i="1" s="1"/>
  <c r="I560" i="1"/>
  <c r="L560" i="1" s="1"/>
  <c r="I559" i="1"/>
  <c r="L559" i="1" s="1"/>
  <c r="I558" i="1"/>
  <c r="L558" i="1" s="1"/>
  <c r="I557" i="1"/>
  <c r="L557" i="1" s="1"/>
  <c r="I556" i="1"/>
  <c r="L556" i="1" s="1"/>
  <c r="I555" i="1"/>
  <c r="L555" i="1" s="1"/>
  <c r="I554" i="1"/>
  <c r="L554" i="1" s="1"/>
  <c r="I553" i="1"/>
  <c r="L553" i="1" s="1"/>
  <c r="I552" i="1"/>
  <c r="L552" i="1" s="1"/>
  <c r="I551" i="1"/>
  <c r="L551" i="1" s="1"/>
  <c r="I550" i="1"/>
  <c r="L550" i="1" s="1"/>
  <c r="I549" i="1"/>
  <c r="L549" i="1" s="1"/>
  <c r="I548" i="1"/>
  <c r="L548" i="1" s="1"/>
  <c r="I547" i="1"/>
  <c r="L547" i="1" s="1"/>
  <c r="I546" i="1"/>
  <c r="L546" i="1" s="1"/>
  <c r="I545" i="1"/>
  <c r="L545" i="1" s="1"/>
  <c r="I544" i="1"/>
  <c r="L544" i="1" s="1"/>
  <c r="I543" i="1"/>
  <c r="L543" i="1" s="1"/>
  <c r="I542" i="1"/>
  <c r="L542" i="1" s="1"/>
  <c r="I541" i="1"/>
  <c r="L541" i="1" s="1"/>
  <c r="I540" i="1"/>
  <c r="L540" i="1" s="1"/>
  <c r="I539" i="1"/>
  <c r="L539" i="1" s="1"/>
  <c r="I538" i="1"/>
  <c r="L538" i="1" s="1"/>
  <c r="I537" i="1"/>
  <c r="L537" i="1" s="1"/>
  <c r="I536" i="1"/>
  <c r="L536" i="1" s="1"/>
  <c r="I535" i="1"/>
  <c r="L535" i="1" s="1"/>
  <c r="I534" i="1"/>
  <c r="L534" i="1" s="1"/>
  <c r="I533" i="1"/>
  <c r="L533" i="1" s="1"/>
  <c r="I532" i="1"/>
  <c r="L532" i="1" s="1"/>
  <c r="I531" i="1"/>
  <c r="L531" i="1" s="1"/>
  <c r="I530" i="1"/>
  <c r="L530" i="1" s="1"/>
  <c r="I529" i="1"/>
  <c r="L529" i="1" s="1"/>
  <c r="G528" i="1"/>
  <c r="I528" i="1" s="1"/>
  <c r="L528" i="1" s="1"/>
  <c r="I527" i="1"/>
  <c r="L527" i="1" s="1"/>
  <c r="I526" i="1"/>
  <c r="L526" i="1" s="1"/>
  <c r="I525" i="1"/>
  <c r="L525" i="1" s="1"/>
  <c r="I524" i="1"/>
  <c r="L524" i="1" s="1"/>
  <c r="I523" i="1"/>
  <c r="L523" i="1" s="1"/>
  <c r="I522" i="1"/>
  <c r="L522" i="1" s="1"/>
  <c r="I521" i="1"/>
  <c r="L521" i="1" s="1"/>
  <c r="I520" i="1"/>
  <c r="L520" i="1" s="1"/>
  <c r="I519" i="1"/>
  <c r="L519" i="1" s="1"/>
  <c r="I518" i="1"/>
  <c r="L518" i="1" s="1"/>
  <c r="I517" i="1"/>
  <c r="L517" i="1" s="1"/>
  <c r="I516" i="1"/>
  <c r="L516" i="1" s="1"/>
  <c r="I515" i="1"/>
  <c r="L515" i="1" s="1"/>
  <c r="I514" i="1"/>
  <c r="L514" i="1" s="1"/>
  <c r="I513" i="1"/>
  <c r="L513" i="1" s="1"/>
  <c r="I512" i="1"/>
  <c r="L512" i="1" s="1"/>
  <c r="I511" i="1"/>
  <c r="L511" i="1" s="1"/>
  <c r="I510" i="1"/>
  <c r="L510" i="1" s="1"/>
  <c r="I509" i="1"/>
  <c r="L509" i="1" s="1"/>
  <c r="I508" i="1"/>
  <c r="L508" i="1" s="1"/>
  <c r="I507" i="1"/>
  <c r="L507" i="1" s="1"/>
  <c r="I506" i="1"/>
  <c r="L506" i="1" s="1"/>
  <c r="I505" i="1"/>
  <c r="L505" i="1" s="1"/>
  <c r="I504" i="1"/>
  <c r="L504" i="1" s="1"/>
  <c r="I503" i="1"/>
  <c r="L503" i="1" s="1"/>
  <c r="I502" i="1"/>
  <c r="L502" i="1" s="1"/>
  <c r="I501" i="1"/>
  <c r="L501" i="1" s="1"/>
  <c r="I500" i="1"/>
  <c r="L500" i="1" s="1"/>
  <c r="I499" i="1"/>
  <c r="L499" i="1" s="1"/>
  <c r="I498" i="1"/>
  <c r="L498" i="1" s="1"/>
  <c r="I497" i="1"/>
  <c r="L497" i="1" s="1"/>
  <c r="I496" i="1"/>
  <c r="L496" i="1" s="1"/>
  <c r="I495" i="1"/>
  <c r="L495" i="1" s="1"/>
  <c r="I494" i="1"/>
  <c r="L494" i="1" s="1"/>
  <c r="I493" i="1"/>
  <c r="L493" i="1" s="1"/>
  <c r="I492" i="1"/>
  <c r="L492" i="1" s="1"/>
  <c r="I491" i="1"/>
  <c r="L491" i="1" s="1"/>
  <c r="I490" i="1"/>
  <c r="L490" i="1" s="1"/>
  <c r="I489" i="1"/>
  <c r="L489" i="1" s="1"/>
  <c r="I488" i="1"/>
  <c r="L488" i="1" s="1"/>
  <c r="I487" i="1"/>
  <c r="L487" i="1" s="1"/>
  <c r="I486" i="1"/>
  <c r="L486" i="1" s="1"/>
  <c r="I485" i="1"/>
  <c r="L485" i="1" s="1"/>
  <c r="I484" i="1"/>
  <c r="L484" i="1" s="1"/>
  <c r="I483" i="1"/>
  <c r="L483" i="1" s="1"/>
  <c r="I482" i="1"/>
  <c r="L482" i="1" s="1"/>
  <c r="I481" i="1"/>
  <c r="L481" i="1" s="1"/>
  <c r="I480" i="1"/>
  <c r="L480" i="1" s="1"/>
  <c r="I479" i="1"/>
  <c r="L479" i="1" s="1"/>
  <c r="I478" i="1"/>
  <c r="L478" i="1" s="1"/>
  <c r="I477" i="1"/>
  <c r="L477" i="1" s="1"/>
  <c r="I476" i="1"/>
  <c r="L476" i="1" s="1"/>
  <c r="I475" i="1"/>
  <c r="L475" i="1" s="1"/>
  <c r="I474" i="1"/>
  <c r="L474" i="1" s="1"/>
  <c r="I473" i="1"/>
  <c r="L473" i="1" s="1"/>
  <c r="I472" i="1"/>
  <c r="L472" i="1" s="1"/>
  <c r="I471" i="1"/>
  <c r="L471" i="1" s="1"/>
  <c r="I470" i="1"/>
  <c r="L470" i="1" s="1"/>
  <c r="I469" i="1"/>
  <c r="L469" i="1" s="1"/>
  <c r="I468" i="1"/>
  <c r="L468" i="1" s="1"/>
  <c r="I467" i="1"/>
  <c r="L467" i="1" s="1"/>
  <c r="I466" i="1"/>
  <c r="L466" i="1" s="1"/>
  <c r="I465" i="1"/>
  <c r="L465" i="1" s="1"/>
  <c r="I464" i="1"/>
  <c r="L464" i="1" s="1"/>
  <c r="I463" i="1"/>
  <c r="L463" i="1" s="1"/>
  <c r="I462" i="1"/>
  <c r="L462" i="1" s="1"/>
  <c r="I461" i="1"/>
  <c r="L461" i="1" s="1"/>
  <c r="I460" i="1"/>
  <c r="L460" i="1" s="1"/>
  <c r="I459" i="1"/>
  <c r="L459" i="1" s="1"/>
  <c r="I458" i="1"/>
  <c r="L458" i="1" s="1"/>
  <c r="I457" i="1"/>
  <c r="L457" i="1" s="1"/>
  <c r="I456" i="1"/>
  <c r="L456" i="1" s="1"/>
  <c r="I455" i="1"/>
  <c r="L455" i="1" s="1"/>
  <c r="I454" i="1"/>
  <c r="L454" i="1" s="1"/>
  <c r="I453" i="1"/>
  <c r="L453" i="1" s="1"/>
  <c r="I452" i="1"/>
  <c r="L452" i="1" s="1"/>
  <c r="I451" i="1"/>
  <c r="L451" i="1" s="1"/>
  <c r="I450" i="1"/>
  <c r="L450" i="1" s="1"/>
  <c r="I449" i="1"/>
  <c r="L449" i="1" s="1"/>
  <c r="I448" i="1"/>
  <c r="L448" i="1" s="1"/>
  <c r="I447" i="1"/>
  <c r="L447" i="1" s="1"/>
  <c r="I446" i="1"/>
  <c r="L446" i="1" s="1"/>
  <c r="I445" i="1"/>
  <c r="L445" i="1" s="1"/>
  <c r="I444" i="1"/>
  <c r="L444" i="1" s="1"/>
  <c r="I443" i="1"/>
  <c r="L443" i="1" s="1"/>
  <c r="I442" i="1"/>
  <c r="L442" i="1" s="1"/>
  <c r="I441" i="1"/>
  <c r="L441" i="1" s="1"/>
  <c r="I440" i="1"/>
  <c r="L440" i="1" s="1"/>
  <c r="I439" i="1"/>
  <c r="L439" i="1" s="1"/>
  <c r="I438" i="1"/>
  <c r="L438" i="1" s="1"/>
  <c r="I437" i="1"/>
  <c r="L437" i="1" s="1"/>
  <c r="I436" i="1"/>
  <c r="L436" i="1" s="1"/>
  <c r="I435" i="1"/>
  <c r="L435" i="1" s="1"/>
  <c r="I434" i="1"/>
  <c r="L434" i="1" s="1"/>
  <c r="I433" i="1"/>
  <c r="L433" i="1" s="1"/>
  <c r="I432" i="1"/>
  <c r="L432" i="1" s="1"/>
  <c r="I431" i="1"/>
  <c r="L431" i="1" s="1"/>
  <c r="I430" i="1"/>
  <c r="L430" i="1" s="1"/>
  <c r="I429" i="1"/>
  <c r="L429" i="1" s="1"/>
  <c r="I428" i="1"/>
  <c r="L428" i="1" s="1"/>
  <c r="I427" i="1"/>
  <c r="L427" i="1" s="1"/>
  <c r="I426" i="1"/>
  <c r="L426" i="1" s="1"/>
  <c r="I425" i="1"/>
  <c r="L425" i="1" s="1"/>
  <c r="I424" i="1"/>
  <c r="L424" i="1" s="1"/>
  <c r="I423" i="1"/>
  <c r="L423" i="1" s="1"/>
  <c r="I422" i="1"/>
  <c r="L422" i="1" s="1"/>
  <c r="I421" i="1"/>
  <c r="L421" i="1" s="1"/>
  <c r="G420" i="1"/>
  <c r="I420" i="1" s="1"/>
  <c r="L420" i="1" s="1"/>
  <c r="I419" i="1"/>
  <c r="L419" i="1" s="1"/>
  <c r="I418" i="1"/>
  <c r="L418" i="1" s="1"/>
  <c r="I417" i="1"/>
  <c r="L417" i="1" s="1"/>
  <c r="I416" i="1"/>
  <c r="L416" i="1" s="1"/>
  <c r="I415" i="1"/>
  <c r="L415" i="1" s="1"/>
  <c r="I414" i="1"/>
  <c r="L414" i="1" s="1"/>
  <c r="I413" i="1"/>
  <c r="L413" i="1" s="1"/>
  <c r="I412" i="1"/>
  <c r="L412" i="1" s="1"/>
  <c r="I411" i="1"/>
  <c r="L411" i="1" s="1"/>
  <c r="I410" i="1"/>
  <c r="L410" i="1" s="1"/>
  <c r="I409" i="1"/>
  <c r="L409" i="1" s="1"/>
  <c r="I408" i="1"/>
  <c r="L408" i="1" s="1"/>
  <c r="I407" i="1"/>
  <c r="L407" i="1" s="1"/>
  <c r="I406" i="1"/>
  <c r="L406" i="1" s="1"/>
  <c r="I405" i="1"/>
  <c r="L405" i="1" s="1"/>
  <c r="I404" i="1"/>
  <c r="L404" i="1" s="1"/>
  <c r="I403" i="1"/>
  <c r="L403" i="1" s="1"/>
  <c r="I402" i="1"/>
  <c r="L402" i="1" s="1"/>
  <c r="I401" i="1"/>
  <c r="L401" i="1" s="1"/>
  <c r="I400" i="1"/>
  <c r="L400" i="1" s="1"/>
  <c r="I399" i="1"/>
  <c r="L399" i="1" s="1"/>
  <c r="I398" i="1"/>
  <c r="L398" i="1" s="1"/>
  <c r="I397" i="1"/>
  <c r="L397" i="1" s="1"/>
  <c r="I396" i="1"/>
  <c r="L396" i="1" s="1"/>
  <c r="I395" i="1"/>
  <c r="L395" i="1" s="1"/>
  <c r="I394" i="1"/>
  <c r="L394" i="1" s="1"/>
  <c r="I393" i="1"/>
  <c r="L393" i="1" s="1"/>
  <c r="I392" i="1"/>
  <c r="L392" i="1" s="1"/>
  <c r="I391" i="1"/>
  <c r="L391" i="1" s="1"/>
  <c r="I390" i="1"/>
  <c r="I389" i="1"/>
  <c r="L389" i="1" s="1"/>
  <c r="J388" i="1"/>
  <c r="I388" i="1"/>
  <c r="L388" i="1" s="1"/>
  <c r="I387" i="1"/>
  <c r="L387" i="1" s="1"/>
  <c r="I386" i="1"/>
  <c r="L386" i="1" s="1"/>
  <c r="G385" i="1"/>
  <c r="I385" i="1" s="1"/>
  <c r="L385" i="1" s="1"/>
  <c r="K384" i="1"/>
  <c r="K1280" i="1" s="1"/>
  <c r="I384" i="1"/>
  <c r="I383" i="1"/>
  <c r="L383" i="1" s="1"/>
  <c r="I382" i="1"/>
  <c r="L382" i="1" s="1"/>
  <c r="I381" i="1"/>
  <c r="L381" i="1" s="1"/>
  <c r="I380" i="1"/>
  <c r="L380" i="1" s="1"/>
  <c r="I379" i="1"/>
  <c r="L379" i="1" s="1"/>
  <c r="I378" i="1"/>
  <c r="L378" i="1" s="1"/>
  <c r="I377" i="1"/>
  <c r="L377" i="1" s="1"/>
  <c r="I376" i="1"/>
  <c r="L376" i="1" s="1"/>
  <c r="I375" i="1"/>
  <c r="L375" i="1" s="1"/>
  <c r="I374" i="1"/>
  <c r="L374" i="1" s="1"/>
  <c r="I373" i="1"/>
  <c r="L373" i="1" s="1"/>
  <c r="I372" i="1"/>
  <c r="L372" i="1" s="1"/>
  <c r="I371" i="1"/>
  <c r="L371" i="1" s="1"/>
  <c r="I370" i="1"/>
  <c r="L370" i="1" s="1"/>
  <c r="I369" i="1"/>
  <c r="L369" i="1" s="1"/>
  <c r="I368" i="1"/>
  <c r="L368" i="1" s="1"/>
  <c r="I367" i="1"/>
  <c r="L367" i="1" s="1"/>
  <c r="I366" i="1"/>
  <c r="L366" i="1" s="1"/>
  <c r="I365" i="1"/>
  <c r="L365" i="1" s="1"/>
  <c r="I364" i="1"/>
  <c r="L364" i="1" s="1"/>
  <c r="I363" i="1"/>
  <c r="L363" i="1" s="1"/>
  <c r="I362" i="1"/>
  <c r="L362" i="1" s="1"/>
  <c r="I361" i="1"/>
  <c r="L361" i="1" s="1"/>
  <c r="I360" i="1"/>
  <c r="L360" i="1" s="1"/>
  <c r="I359" i="1"/>
  <c r="N359" i="1" s="1"/>
  <c r="I358" i="1"/>
  <c r="L358" i="1" s="1"/>
  <c r="I357" i="1"/>
  <c r="N357" i="1" s="1"/>
  <c r="I356" i="1"/>
  <c r="L356" i="1" s="1"/>
  <c r="I355" i="1"/>
  <c r="L355" i="1" s="1"/>
  <c r="I354" i="1"/>
  <c r="L354" i="1" s="1"/>
  <c r="I353" i="1"/>
  <c r="L353" i="1" s="1"/>
  <c r="I352" i="1"/>
  <c r="L352" i="1" s="1"/>
  <c r="I351" i="1"/>
  <c r="L351" i="1" s="1"/>
  <c r="I350" i="1"/>
  <c r="L350" i="1" s="1"/>
  <c r="I349" i="1"/>
  <c r="L349" i="1" s="1"/>
  <c r="I348" i="1"/>
  <c r="L348" i="1" s="1"/>
  <c r="I347" i="1"/>
  <c r="L347" i="1" s="1"/>
  <c r="I346" i="1"/>
  <c r="L346" i="1" s="1"/>
  <c r="I345" i="1"/>
  <c r="L345" i="1" s="1"/>
  <c r="I344" i="1"/>
  <c r="L344" i="1" s="1"/>
  <c r="I343" i="1"/>
  <c r="L343" i="1" s="1"/>
  <c r="I342" i="1"/>
  <c r="L342" i="1" s="1"/>
  <c r="I341" i="1"/>
  <c r="L341" i="1" s="1"/>
  <c r="I340" i="1"/>
  <c r="L340" i="1" s="1"/>
  <c r="I339" i="1"/>
  <c r="L339" i="1" s="1"/>
  <c r="I338" i="1"/>
  <c r="L338" i="1" s="1"/>
  <c r="I337" i="1"/>
  <c r="L337" i="1" s="1"/>
  <c r="I336" i="1"/>
  <c r="L336" i="1" s="1"/>
  <c r="I335" i="1"/>
  <c r="L335" i="1" s="1"/>
  <c r="I334" i="1"/>
  <c r="L334" i="1" s="1"/>
  <c r="I333" i="1"/>
  <c r="L333" i="1" s="1"/>
  <c r="I332" i="1"/>
  <c r="L332" i="1" s="1"/>
  <c r="I331" i="1"/>
  <c r="L331" i="1" s="1"/>
  <c r="I330" i="1"/>
  <c r="L330" i="1" s="1"/>
  <c r="I329" i="1"/>
  <c r="L329" i="1" s="1"/>
  <c r="I328" i="1"/>
  <c r="L328" i="1" s="1"/>
  <c r="I327" i="1"/>
  <c r="L327" i="1" s="1"/>
  <c r="I326" i="1"/>
  <c r="L326" i="1" s="1"/>
  <c r="I325" i="1"/>
  <c r="L325" i="1" s="1"/>
  <c r="I324" i="1"/>
  <c r="L324" i="1" s="1"/>
  <c r="I323" i="1"/>
  <c r="L323" i="1" s="1"/>
  <c r="I322" i="1"/>
  <c r="L322" i="1" s="1"/>
  <c r="I321" i="1"/>
  <c r="L321" i="1" s="1"/>
  <c r="I320" i="1"/>
  <c r="L320" i="1" s="1"/>
  <c r="I319" i="1"/>
  <c r="N319" i="1" s="1"/>
  <c r="I318" i="1"/>
  <c r="L318" i="1" s="1"/>
  <c r="I317" i="1"/>
  <c r="L317" i="1" s="1"/>
  <c r="I316" i="1"/>
  <c r="L316" i="1" s="1"/>
  <c r="I315" i="1"/>
  <c r="L315" i="1" s="1"/>
  <c r="G314" i="1"/>
  <c r="I314" i="1" s="1"/>
  <c r="L314" i="1" s="1"/>
  <c r="I313" i="1"/>
  <c r="L313" i="1" s="1"/>
  <c r="I312" i="1"/>
  <c r="L312" i="1" s="1"/>
  <c r="I311" i="1"/>
  <c r="L311" i="1" s="1"/>
  <c r="I310" i="1"/>
  <c r="L310" i="1" s="1"/>
  <c r="I309" i="1"/>
  <c r="L309" i="1" s="1"/>
  <c r="I308" i="1"/>
  <c r="L308" i="1" s="1"/>
  <c r="I307" i="1"/>
  <c r="L307" i="1" s="1"/>
  <c r="I306" i="1"/>
  <c r="L306" i="1" s="1"/>
  <c r="I305" i="1"/>
  <c r="I304" i="1"/>
  <c r="L304" i="1" s="1"/>
  <c r="I303" i="1"/>
  <c r="L303" i="1" s="1"/>
  <c r="I302" i="1"/>
  <c r="L302" i="1" s="1"/>
  <c r="I301" i="1"/>
  <c r="L301" i="1" s="1"/>
  <c r="I300" i="1"/>
  <c r="L300" i="1" s="1"/>
  <c r="I299" i="1"/>
  <c r="L299" i="1" s="1"/>
  <c r="I298" i="1"/>
  <c r="L298" i="1" s="1"/>
  <c r="I297" i="1"/>
  <c r="L297" i="1" s="1"/>
  <c r="I296" i="1"/>
  <c r="L296" i="1" s="1"/>
  <c r="I295" i="1"/>
  <c r="L295" i="1" s="1"/>
  <c r="I294" i="1"/>
  <c r="L294" i="1" s="1"/>
  <c r="I293" i="1"/>
  <c r="L293" i="1" s="1"/>
  <c r="I292" i="1"/>
  <c r="L292" i="1" s="1"/>
  <c r="I291" i="1"/>
  <c r="L291" i="1" s="1"/>
  <c r="I290" i="1"/>
  <c r="L290" i="1" s="1"/>
  <c r="I289" i="1"/>
  <c r="L289" i="1" s="1"/>
  <c r="I288" i="1"/>
  <c r="L288" i="1" s="1"/>
  <c r="I287" i="1"/>
  <c r="L287" i="1" s="1"/>
  <c r="I286" i="1"/>
  <c r="L286" i="1" s="1"/>
  <c r="I285" i="1"/>
  <c r="L285" i="1" s="1"/>
  <c r="I284" i="1"/>
  <c r="L284" i="1" s="1"/>
  <c r="I283" i="1"/>
  <c r="L283" i="1" s="1"/>
  <c r="I282" i="1"/>
  <c r="L282" i="1" s="1"/>
  <c r="I281" i="1"/>
  <c r="L281" i="1" s="1"/>
  <c r="I280" i="1"/>
  <c r="L280" i="1" s="1"/>
  <c r="I279" i="1"/>
  <c r="L279" i="1" s="1"/>
  <c r="I278" i="1"/>
  <c r="L278" i="1" s="1"/>
  <c r="I277" i="1"/>
  <c r="L277" i="1" s="1"/>
  <c r="I276" i="1"/>
  <c r="L276" i="1" s="1"/>
  <c r="I275" i="1"/>
  <c r="L275" i="1" s="1"/>
  <c r="I274" i="1"/>
  <c r="L274" i="1" s="1"/>
  <c r="I273" i="1"/>
  <c r="L273" i="1" s="1"/>
  <c r="I272" i="1"/>
  <c r="L272" i="1" s="1"/>
  <c r="I271" i="1"/>
  <c r="L271" i="1" s="1"/>
  <c r="I270" i="1"/>
  <c r="L270" i="1" s="1"/>
  <c r="I269" i="1"/>
  <c r="L269" i="1" s="1"/>
  <c r="I268" i="1"/>
  <c r="L268" i="1" s="1"/>
  <c r="I267" i="1"/>
  <c r="L267" i="1" s="1"/>
  <c r="I266" i="1"/>
  <c r="L266" i="1" s="1"/>
  <c r="I265" i="1"/>
  <c r="L265" i="1" s="1"/>
  <c r="I264" i="1"/>
  <c r="L264" i="1" s="1"/>
  <c r="I263" i="1"/>
  <c r="L263" i="1" s="1"/>
  <c r="I262" i="1"/>
  <c r="L262" i="1" s="1"/>
  <c r="I261" i="1"/>
  <c r="L261" i="1" s="1"/>
  <c r="I260" i="1"/>
  <c r="L260" i="1" s="1"/>
  <c r="I259" i="1"/>
  <c r="L259" i="1" s="1"/>
  <c r="I258" i="1"/>
  <c r="L258" i="1" s="1"/>
  <c r="I257" i="1"/>
  <c r="L257" i="1" s="1"/>
  <c r="I256" i="1"/>
  <c r="L256" i="1" s="1"/>
  <c r="I255" i="1"/>
  <c r="L255" i="1" s="1"/>
  <c r="I254" i="1"/>
  <c r="L254" i="1" s="1"/>
  <c r="I253" i="1"/>
  <c r="L253" i="1" s="1"/>
  <c r="I252" i="1"/>
  <c r="L252" i="1" s="1"/>
  <c r="I251" i="1"/>
  <c r="L251" i="1" s="1"/>
  <c r="I250" i="1"/>
  <c r="L250" i="1" s="1"/>
  <c r="I249" i="1"/>
  <c r="L249" i="1" s="1"/>
  <c r="I248" i="1"/>
  <c r="L248" i="1" s="1"/>
  <c r="I247" i="1"/>
  <c r="L247" i="1" s="1"/>
  <c r="I246" i="1"/>
  <c r="L246" i="1" s="1"/>
  <c r="I245" i="1"/>
  <c r="L245" i="1" s="1"/>
  <c r="I244" i="1"/>
  <c r="L244" i="1" s="1"/>
  <c r="I243" i="1"/>
  <c r="L243" i="1" s="1"/>
  <c r="I242" i="1"/>
  <c r="L242" i="1" s="1"/>
  <c r="I241" i="1"/>
  <c r="L241" i="1" s="1"/>
  <c r="I240" i="1"/>
  <c r="L240" i="1" s="1"/>
  <c r="I239" i="1"/>
  <c r="L239" i="1" s="1"/>
  <c r="I238" i="1"/>
  <c r="L238" i="1" s="1"/>
  <c r="I237" i="1"/>
  <c r="L237" i="1" s="1"/>
  <c r="I236" i="1"/>
  <c r="L236" i="1" s="1"/>
  <c r="I235" i="1"/>
  <c r="L235" i="1" s="1"/>
  <c r="I234" i="1"/>
  <c r="L234" i="1" s="1"/>
  <c r="I233" i="1"/>
  <c r="L233" i="1" s="1"/>
  <c r="I232" i="1"/>
  <c r="L232" i="1" s="1"/>
  <c r="I231" i="1"/>
  <c r="L231" i="1" s="1"/>
  <c r="I230" i="1"/>
  <c r="L230" i="1" s="1"/>
  <c r="I229" i="1"/>
  <c r="L229" i="1" s="1"/>
  <c r="I228" i="1"/>
  <c r="L228" i="1" s="1"/>
  <c r="I227" i="1"/>
  <c r="L227" i="1" s="1"/>
  <c r="I226" i="1"/>
  <c r="L226" i="1" s="1"/>
  <c r="I225" i="1"/>
  <c r="L225" i="1" s="1"/>
  <c r="I224" i="1"/>
  <c r="L224" i="1" s="1"/>
  <c r="I223" i="1"/>
  <c r="L223" i="1" s="1"/>
  <c r="I222" i="1"/>
  <c r="I221" i="1"/>
  <c r="L221" i="1" s="1"/>
  <c r="I220" i="1"/>
  <c r="L220" i="1" s="1"/>
  <c r="I219" i="1"/>
  <c r="L219" i="1" s="1"/>
  <c r="I218" i="1"/>
  <c r="L218" i="1" s="1"/>
  <c r="I217" i="1"/>
  <c r="L217" i="1" s="1"/>
  <c r="I216" i="1"/>
  <c r="L216" i="1" s="1"/>
  <c r="I215" i="1"/>
  <c r="L215" i="1" s="1"/>
  <c r="I214" i="1"/>
  <c r="L214" i="1" s="1"/>
  <c r="I213" i="1"/>
  <c r="L213" i="1" s="1"/>
  <c r="I212" i="1"/>
  <c r="L212" i="1" s="1"/>
  <c r="I211" i="1"/>
  <c r="L211" i="1" s="1"/>
  <c r="I210" i="1"/>
  <c r="L210" i="1" s="1"/>
  <c r="I209" i="1"/>
  <c r="L209" i="1" s="1"/>
  <c r="I208" i="1"/>
  <c r="L208" i="1" s="1"/>
  <c r="I207" i="1"/>
  <c r="L207" i="1" s="1"/>
  <c r="I206" i="1"/>
  <c r="L206" i="1" s="1"/>
  <c r="I205" i="1"/>
  <c r="L205" i="1" s="1"/>
  <c r="I204" i="1"/>
  <c r="L204" i="1" s="1"/>
  <c r="I203" i="1"/>
  <c r="L203" i="1" s="1"/>
  <c r="I202" i="1"/>
  <c r="L202" i="1" s="1"/>
  <c r="I201" i="1"/>
  <c r="L201" i="1" s="1"/>
  <c r="I200" i="1"/>
  <c r="L200" i="1" s="1"/>
  <c r="I199" i="1"/>
  <c r="L199" i="1" s="1"/>
  <c r="I198" i="1"/>
  <c r="L198" i="1" s="1"/>
  <c r="I197" i="1"/>
  <c r="L197" i="1" s="1"/>
  <c r="I196" i="1"/>
  <c r="L196" i="1" s="1"/>
  <c r="I195" i="1"/>
  <c r="L195" i="1" s="1"/>
  <c r="G194" i="1"/>
  <c r="I194" i="1" s="1"/>
  <c r="L194" i="1" s="1"/>
  <c r="I193" i="1"/>
  <c r="L193" i="1" s="1"/>
  <c r="I192" i="1"/>
  <c r="L192" i="1" s="1"/>
  <c r="I191" i="1"/>
  <c r="L191" i="1" s="1"/>
  <c r="I190" i="1"/>
  <c r="L190" i="1" s="1"/>
  <c r="I189" i="1"/>
  <c r="L189" i="1" s="1"/>
  <c r="I188" i="1"/>
  <c r="L188" i="1" s="1"/>
  <c r="I187" i="1"/>
  <c r="L187" i="1" s="1"/>
  <c r="I186" i="1"/>
  <c r="L186" i="1" s="1"/>
  <c r="I185" i="1"/>
  <c r="L185" i="1" s="1"/>
  <c r="I184" i="1"/>
  <c r="L184" i="1" s="1"/>
  <c r="I183" i="1"/>
  <c r="L183" i="1" s="1"/>
  <c r="I182" i="1"/>
  <c r="L182" i="1" s="1"/>
  <c r="I181" i="1"/>
  <c r="L181" i="1" s="1"/>
  <c r="J180" i="1"/>
  <c r="G180" i="1"/>
  <c r="I180" i="1" s="1"/>
  <c r="L180" i="1" s="1"/>
  <c r="I179" i="1"/>
  <c r="L179" i="1" s="1"/>
  <c r="I178" i="1"/>
  <c r="L178" i="1" s="1"/>
  <c r="I177" i="1"/>
  <c r="L177" i="1" s="1"/>
  <c r="I176" i="1"/>
  <c r="L176" i="1" s="1"/>
  <c r="I175" i="1"/>
  <c r="L175" i="1" s="1"/>
  <c r="I174" i="1"/>
  <c r="L174" i="1" s="1"/>
  <c r="I173" i="1"/>
  <c r="L173" i="1" s="1"/>
  <c r="I172" i="1"/>
  <c r="L172" i="1" s="1"/>
  <c r="I171" i="1"/>
  <c r="L171" i="1" s="1"/>
  <c r="I170" i="1"/>
  <c r="L170" i="1" s="1"/>
  <c r="I169" i="1"/>
  <c r="L169" i="1" s="1"/>
  <c r="I168" i="1"/>
  <c r="L168" i="1" s="1"/>
  <c r="I167" i="1"/>
  <c r="L167" i="1" s="1"/>
  <c r="I166" i="1"/>
  <c r="L166" i="1" s="1"/>
  <c r="I165" i="1"/>
  <c r="L165" i="1" s="1"/>
  <c r="I164" i="1"/>
  <c r="L164" i="1" s="1"/>
  <c r="I163" i="1"/>
  <c r="L163" i="1" s="1"/>
  <c r="I162" i="1"/>
  <c r="L162" i="1" s="1"/>
  <c r="I161" i="1"/>
  <c r="L161" i="1" s="1"/>
  <c r="I160" i="1"/>
  <c r="L160" i="1" s="1"/>
  <c r="I159" i="1"/>
  <c r="L159" i="1" s="1"/>
  <c r="I158" i="1"/>
  <c r="L158" i="1" s="1"/>
  <c r="I157" i="1"/>
  <c r="L157" i="1" s="1"/>
  <c r="I156" i="1"/>
  <c r="L156" i="1" s="1"/>
  <c r="I155" i="1"/>
  <c r="L155" i="1" s="1"/>
  <c r="I154" i="1"/>
  <c r="L154" i="1" s="1"/>
  <c r="I153" i="1"/>
  <c r="L153" i="1" s="1"/>
  <c r="I152" i="1"/>
  <c r="L152" i="1" s="1"/>
  <c r="I151" i="1"/>
  <c r="L151" i="1" s="1"/>
  <c r="I150" i="1"/>
  <c r="L150" i="1" s="1"/>
  <c r="I149" i="1"/>
  <c r="L149" i="1" s="1"/>
  <c r="I148" i="1"/>
  <c r="L148" i="1" s="1"/>
  <c r="I147" i="1"/>
  <c r="L147" i="1" s="1"/>
  <c r="I146" i="1"/>
  <c r="L146" i="1" s="1"/>
  <c r="I145" i="1"/>
  <c r="L145" i="1" s="1"/>
  <c r="I144" i="1"/>
  <c r="L144" i="1" s="1"/>
  <c r="I143" i="1"/>
  <c r="L143" i="1" s="1"/>
  <c r="I142" i="1"/>
  <c r="L142" i="1" s="1"/>
  <c r="I141" i="1"/>
  <c r="L141" i="1" s="1"/>
  <c r="I140" i="1"/>
  <c r="L140" i="1" s="1"/>
  <c r="I139" i="1"/>
  <c r="L139" i="1" s="1"/>
  <c r="I138" i="1"/>
  <c r="L138" i="1" s="1"/>
  <c r="I137" i="1"/>
  <c r="L137" i="1" s="1"/>
  <c r="I136" i="1"/>
  <c r="L136" i="1" s="1"/>
  <c r="I135" i="1"/>
  <c r="L135" i="1" s="1"/>
  <c r="I134" i="1"/>
  <c r="L134" i="1" s="1"/>
  <c r="I133" i="1"/>
  <c r="L133" i="1" s="1"/>
  <c r="I132" i="1"/>
  <c r="L132" i="1" s="1"/>
  <c r="I131" i="1"/>
  <c r="L131" i="1" s="1"/>
  <c r="I130" i="1"/>
  <c r="L130" i="1" s="1"/>
  <c r="I129" i="1"/>
  <c r="L129" i="1" s="1"/>
  <c r="I128" i="1"/>
  <c r="L128" i="1" s="1"/>
  <c r="I127" i="1"/>
  <c r="L127" i="1" s="1"/>
  <c r="I126" i="1"/>
  <c r="L126" i="1" s="1"/>
  <c r="I125" i="1"/>
  <c r="L125" i="1" s="1"/>
  <c r="G124" i="1"/>
  <c r="I124" i="1" s="1"/>
  <c r="L124" i="1" s="1"/>
  <c r="I123" i="1"/>
  <c r="L123" i="1" s="1"/>
  <c r="I122" i="1"/>
  <c r="L122" i="1" s="1"/>
  <c r="I121" i="1"/>
  <c r="L121" i="1" s="1"/>
  <c r="I120" i="1"/>
  <c r="L120" i="1" s="1"/>
  <c r="I119" i="1"/>
  <c r="L119" i="1" s="1"/>
  <c r="I118" i="1"/>
  <c r="L118" i="1" s="1"/>
  <c r="I117" i="1"/>
  <c r="L117" i="1" s="1"/>
  <c r="I116" i="1"/>
  <c r="L116" i="1" s="1"/>
  <c r="I115" i="1"/>
  <c r="L115" i="1" s="1"/>
  <c r="I114" i="1"/>
  <c r="L114" i="1" s="1"/>
  <c r="I113" i="1"/>
  <c r="L113" i="1" s="1"/>
  <c r="I112" i="1"/>
  <c r="L112" i="1" s="1"/>
  <c r="I111" i="1"/>
  <c r="L111" i="1" s="1"/>
  <c r="I110" i="1"/>
  <c r="L110" i="1" s="1"/>
  <c r="I109" i="1"/>
  <c r="L109" i="1" s="1"/>
  <c r="I108" i="1"/>
  <c r="L108" i="1" s="1"/>
  <c r="I107" i="1"/>
  <c r="L107" i="1" s="1"/>
  <c r="I106" i="1"/>
  <c r="L106" i="1" s="1"/>
  <c r="I105" i="1"/>
  <c r="L105" i="1" s="1"/>
  <c r="I104" i="1"/>
  <c r="L104" i="1" s="1"/>
  <c r="I103" i="1"/>
  <c r="L103" i="1" s="1"/>
  <c r="I102" i="1"/>
  <c r="L102" i="1" s="1"/>
  <c r="I101" i="1"/>
  <c r="L101" i="1" s="1"/>
  <c r="I100" i="1"/>
  <c r="L100" i="1" s="1"/>
  <c r="I99" i="1"/>
  <c r="L99" i="1" s="1"/>
  <c r="I98" i="1"/>
  <c r="L98" i="1" s="1"/>
  <c r="I97" i="1"/>
  <c r="L97" i="1" s="1"/>
  <c r="I96" i="1"/>
  <c r="L96" i="1" s="1"/>
  <c r="I95" i="1"/>
  <c r="L95" i="1" s="1"/>
  <c r="I94" i="1"/>
  <c r="L94" i="1" s="1"/>
  <c r="I93" i="1"/>
  <c r="L93" i="1" s="1"/>
  <c r="I92" i="1"/>
  <c r="L92" i="1" s="1"/>
  <c r="I91" i="1"/>
  <c r="L91" i="1" s="1"/>
  <c r="I90" i="1"/>
  <c r="L90" i="1" s="1"/>
  <c r="I89" i="1"/>
  <c r="L89" i="1" s="1"/>
  <c r="I88" i="1"/>
  <c r="L88" i="1" s="1"/>
  <c r="I87" i="1"/>
  <c r="L87" i="1" s="1"/>
  <c r="I86" i="1"/>
  <c r="L86" i="1" s="1"/>
  <c r="I85" i="1"/>
  <c r="L85" i="1" s="1"/>
  <c r="I84" i="1"/>
  <c r="L84" i="1" s="1"/>
  <c r="I83" i="1"/>
  <c r="L83" i="1" s="1"/>
  <c r="I82" i="1"/>
  <c r="L82" i="1" s="1"/>
  <c r="L81" i="1"/>
  <c r="I80" i="1"/>
  <c r="L80" i="1" s="1"/>
  <c r="I79" i="1"/>
  <c r="L79" i="1" s="1"/>
  <c r="I78" i="1"/>
  <c r="L78" i="1" s="1"/>
  <c r="I77" i="1"/>
  <c r="L77" i="1" s="1"/>
  <c r="I76" i="1"/>
  <c r="L76" i="1" s="1"/>
  <c r="I75" i="1"/>
  <c r="L75" i="1" s="1"/>
  <c r="I74" i="1"/>
  <c r="L74" i="1" s="1"/>
  <c r="I73" i="1"/>
  <c r="L73" i="1" s="1"/>
  <c r="I72" i="1"/>
  <c r="L72" i="1" s="1"/>
  <c r="I71" i="1"/>
  <c r="L71" i="1" s="1"/>
  <c r="I70" i="1"/>
  <c r="L70" i="1" s="1"/>
  <c r="I69" i="1"/>
  <c r="L69" i="1" s="1"/>
  <c r="I68" i="1"/>
  <c r="L68" i="1" s="1"/>
  <c r="I67" i="1"/>
  <c r="L67" i="1" s="1"/>
  <c r="I66" i="1"/>
  <c r="L66" i="1" s="1"/>
  <c r="I65" i="1"/>
  <c r="L65" i="1" s="1"/>
  <c r="I64" i="1"/>
  <c r="L64" i="1" s="1"/>
  <c r="I63" i="1"/>
  <c r="L63" i="1" s="1"/>
  <c r="I62" i="1"/>
  <c r="L62" i="1" s="1"/>
  <c r="I61" i="1"/>
  <c r="L61" i="1" s="1"/>
  <c r="I60" i="1"/>
  <c r="L60" i="1" s="1"/>
  <c r="I59" i="1"/>
  <c r="L59" i="1" s="1"/>
  <c r="I58" i="1"/>
  <c r="L58" i="1" s="1"/>
  <c r="I57" i="1"/>
  <c r="L57" i="1" s="1"/>
  <c r="I56" i="1"/>
  <c r="L56" i="1" s="1"/>
  <c r="I55" i="1"/>
  <c r="L55" i="1" s="1"/>
  <c r="I54" i="1"/>
  <c r="L54" i="1" s="1"/>
  <c r="I53" i="1"/>
  <c r="L53" i="1" s="1"/>
  <c r="I52" i="1"/>
  <c r="L52" i="1" s="1"/>
  <c r="I51" i="1"/>
  <c r="L51" i="1" s="1"/>
  <c r="I50" i="1"/>
  <c r="L50" i="1" s="1"/>
  <c r="I49" i="1"/>
  <c r="L49" i="1" s="1"/>
  <c r="I48" i="1"/>
  <c r="L48" i="1" s="1"/>
  <c r="I47" i="1"/>
  <c r="L47" i="1" s="1"/>
  <c r="I46" i="1"/>
  <c r="L46" i="1" s="1"/>
  <c r="I45" i="1"/>
  <c r="L45" i="1" s="1"/>
  <c r="I44" i="1"/>
  <c r="L44" i="1" s="1"/>
  <c r="I43" i="1"/>
  <c r="L43" i="1" s="1"/>
  <c r="I42" i="1"/>
  <c r="L42" i="1" s="1"/>
  <c r="I41" i="1"/>
  <c r="L41" i="1" s="1"/>
  <c r="I40" i="1"/>
  <c r="L40" i="1" s="1"/>
  <c r="I39" i="1"/>
  <c r="L39" i="1" s="1"/>
  <c r="I38" i="1"/>
  <c r="L38" i="1" s="1"/>
  <c r="I37" i="1"/>
  <c r="L37" i="1" s="1"/>
  <c r="I36" i="1"/>
  <c r="L36" i="1" s="1"/>
  <c r="I35" i="1"/>
  <c r="L35" i="1" s="1"/>
  <c r="I34" i="1"/>
  <c r="L34" i="1" s="1"/>
  <c r="I33" i="1"/>
  <c r="L33" i="1" s="1"/>
  <c r="I32" i="1"/>
  <c r="L32" i="1" s="1"/>
  <c r="I31" i="1"/>
  <c r="L31" i="1" s="1"/>
  <c r="I30" i="1"/>
  <c r="L30" i="1" s="1"/>
  <c r="I29" i="1"/>
  <c r="L29" i="1" s="1"/>
  <c r="I28" i="1"/>
  <c r="L28" i="1" s="1"/>
  <c r="I27" i="1"/>
  <c r="L27" i="1" s="1"/>
  <c r="I26" i="1"/>
  <c r="L26" i="1" s="1"/>
  <c r="I25" i="1"/>
  <c r="L25" i="1" s="1"/>
  <c r="I24" i="1"/>
  <c r="L24" i="1" s="1"/>
  <c r="I23" i="1"/>
  <c r="L23" i="1" s="1"/>
  <c r="I22" i="1"/>
  <c r="L22" i="1" s="1"/>
  <c r="I21" i="1"/>
  <c r="L21" i="1" s="1"/>
  <c r="I20" i="1"/>
  <c r="L20" i="1" s="1"/>
  <c r="I19" i="1"/>
  <c r="L19" i="1" s="1"/>
  <c r="I18" i="1"/>
  <c r="L18" i="1" s="1"/>
  <c r="I17" i="1"/>
  <c r="L17" i="1" s="1"/>
  <c r="I16" i="1"/>
  <c r="L16" i="1" s="1"/>
  <c r="I15" i="1"/>
  <c r="L15" i="1" s="1"/>
  <c r="I14" i="1"/>
  <c r="L14" i="1" s="1"/>
  <c r="I13" i="1"/>
  <c r="L13" i="1" s="1"/>
  <c r="I12" i="1"/>
  <c r="L12" i="1" s="1"/>
  <c r="I11" i="1"/>
  <c r="L11" i="1" s="1"/>
  <c r="I10" i="1"/>
  <c r="L10" i="1" s="1"/>
  <c r="I9" i="1"/>
  <c r="L9" i="1" s="1"/>
  <c r="I8" i="1"/>
  <c r="L8" i="1" s="1"/>
  <c r="I7" i="1"/>
  <c r="L7" i="1" s="1"/>
  <c r="L384" i="1" l="1"/>
  <c r="N771" i="1"/>
  <c r="N597" i="1"/>
  <c r="N625" i="1"/>
  <c r="N864" i="1"/>
  <c r="N768" i="1"/>
  <c r="L359" i="1"/>
  <c r="N767" i="1"/>
  <c r="N823" i="1"/>
  <c r="N837" i="1"/>
  <c r="N840" i="1"/>
  <c r="L1020" i="1"/>
  <c r="L1135" i="1"/>
  <c r="N231" i="1"/>
  <c r="L319" i="1"/>
  <c r="L357" i="1"/>
  <c r="N305" i="1"/>
  <c r="L305" i="1"/>
  <c r="L222" i="1"/>
  <c r="N222" i="1"/>
  <c r="N1134" i="1"/>
  <c r="L1134" i="1"/>
  <c r="N28" i="1"/>
  <c r="N624" i="1"/>
  <c r="L624" i="1"/>
  <c r="N830" i="1"/>
  <c r="L1280" i="1"/>
  <c r="B1288" i="1" s="1"/>
  <c r="N390" i="1"/>
  <c r="L390" i="1"/>
  <c r="N769" i="1"/>
  <c r="L769" i="1"/>
  <c r="N838" i="1"/>
  <c r="L838" i="1"/>
  <c r="N856" i="1"/>
  <c r="L856" i="1"/>
  <c r="L770" i="1"/>
  <c r="N847" i="1"/>
  <c r="L847" i="1"/>
  <c r="N1132" i="1"/>
  <c r="L1132" i="1"/>
  <c r="N1136" i="1"/>
  <c r="L1136" i="1"/>
  <c r="N1011" i="1"/>
  <c r="L1133" i="1"/>
  <c r="N1280" i="1" l="1"/>
  <c r="B1289" i="1" s="1"/>
  <c r="B1296" i="1" s="1"/>
</calcChain>
</file>

<file path=xl/sharedStrings.xml><?xml version="1.0" encoding="utf-8"?>
<sst xmlns="http://schemas.openxmlformats.org/spreadsheetml/2006/main" count="5383" uniqueCount="2687">
  <si>
    <t>Inventario de Materiales de Suministro 2025</t>
  </si>
  <si>
    <t>RD$ Pesos</t>
  </si>
  <si>
    <t>Unidad de Medida</t>
  </si>
  <si>
    <t>Inventario Inicial</t>
  </si>
  <si>
    <t>Compras</t>
  </si>
  <si>
    <t>Salida</t>
  </si>
  <si>
    <t>Donación</t>
  </si>
  <si>
    <t>Inventario Mensual</t>
  </si>
  <si>
    <t>Precio Unitario RD$</t>
  </si>
  <si>
    <t>Valores RD$</t>
  </si>
  <si>
    <t>Precio Unitario Donaciones RD$</t>
  </si>
  <si>
    <t>Valores  Donaciones RD$</t>
  </si>
  <si>
    <t>Categoria</t>
  </si>
  <si>
    <t>AN0001</t>
  </si>
  <si>
    <t>13/12/2023</t>
  </si>
  <si>
    <t>Abrazadera de 1</t>
  </si>
  <si>
    <t xml:space="preserve">Unidad  </t>
  </si>
  <si>
    <t>Ferreteria/Herramientas</t>
  </si>
  <si>
    <t>AN0002</t>
  </si>
  <si>
    <t>Abrazadera de 2</t>
  </si>
  <si>
    <t>AN0003</t>
  </si>
  <si>
    <t>Abrazadera de 3/4</t>
  </si>
  <si>
    <t>AN0004</t>
  </si>
  <si>
    <t>Abrazadera de 3/4, Alta presión</t>
  </si>
  <si>
    <t>Electricidad</t>
  </si>
  <si>
    <t>AN0005</t>
  </si>
  <si>
    <t>Ace compadre de 30 libra saco.</t>
  </si>
  <si>
    <t>Saco</t>
  </si>
  <si>
    <t>Mantenimiento/limpieza</t>
  </si>
  <si>
    <t>AN0006</t>
  </si>
  <si>
    <t>Aceite 2 Tiempo 1 GL</t>
  </si>
  <si>
    <t>Galones</t>
  </si>
  <si>
    <t>Lubricantes</t>
  </si>
  <si>
    <t>AN0007</t>
  </si>
  <si>
    <t>23/9/2025</t>
  </si>
  <si>
    <t>Aceite comestible, Gl de 250 Gr.</t>
  </si>
  <si>
    <t>Cocina</t>
  </si>
  <si>
    <t>AN0008</t>
  </si>
  <si>
    <t xml:space="preserve">Aceite Compos Industriales </t>
  </si>
  <si>
    <t>AN0009</t>
  </si>
  <si>
    <t>Aceite de Motor 10W30 Tanque de 55 GL</t>
  </si>
  <si>
    <t>AN0010</t>
  </si>
  <si>
    <t>Aceite para compresores de Aire Cepsa 1 GL</t>
  </si>
  <si>
    <t>AN0011</t>
  </si>
  <si>
    <t>Aceite Sae 40 Kendall Super-D Tanque de 55 GL</t>
  </si>
  <si>
    <t>AN0012</t>
  </si>
  <si>
    <t>Aceite Sintetico 75W-90</t>
  </si>
  <si>
    <t>AN0013</t>
  </si>
  <si>
    <t>Adaptador hembra de  1/2, PVC</t>
  </si>
  <si>
    <t>Unidad</t>
  </si>
  <si>
    <t>Plomeria</t>
  </si>
  <si>
    <t>AN0014</t>
  </si>
  <si>
    <t>Adaptador hembra de 1</t>
  </si>
  <si>
    <t>AN0015</t>
  </si>
  <si>
    <t>20/12/2024</t>
  </si>
  <si>
    <t>Adaptador hembra de 1 1/2</t>
  </si>
  <si>
    <t>AN0016</t>
  </si>
  <si>
    <t>Adaptador hembra de 2</t>
  </si>
  <si>
    <t>AN0017</t>
  </si>
  <si>
    <t>Adaptador macho  1 1/2</t>
  </si>
  <si>
    <t>AN0018</t>
  </si>
  <si>
    <t xml:space="preserve">Adaptador macho 1/2 </t>
  </si>
  <si>
    <t>AN0019</t>
  </si>
  <si>
    <t>Adaptador Macho de 1</t>
  </si>
  <si>
    <t>AN0020</t>
  </si>
  <si>
    <t>Adaptador Macho de 2</t>
  </si>
  <si>
    <t>AN0021</t>
  </si>
  <si>
    <t>Adaptador Macho de 3/4</t>
  </si>
  <si>
    <t>AN0022</t>
  </si>
  <si>
    <t>AN0023</t>
  </si>
  <si>
    <t>Adaptadores de bluetooth</t>
  </si>
  <si>
    <t>Suministro de Tecnologia</t>
  </si>
  <si>
    <t>AN0024</t>
  </si>
  <si>
    <t>Adaptadores Hembra 3/4</t>
  </si>
  <si>
    <t>AN0025</t>
  </si>
  <si>
    <t>Adaptadores hembra de 1/2 pulgada, PVC</t>
  </si>
  <si>
    <t>AN0026</t>
  </si>
  <si>
    <t>Aditivo Antifriccionante Nano Engine pro-tec lata</t>
  </si>
  <si>
    <t>AN0027</t>
  </si>
  <si>
    <t>Aditivo Bardahl #1</t>
  </si>
  <si>
    <t>AN0028</t>
  </si>
  <si>
    <t>Aditivo Bardahl #2</t>
  </si>
  <si>
    <t>AN0029</t>
  </si>
  <si>
    <t xml:space="preserve">Aditivo Diesel Treatment </t>
  </si>
  <si>
    <t>AN0030</t>
  </si>
  <si>
    <t>Aditivo Estabilizador para aceite de Motor</t>
  </si>
  <si>
    <t>AN0031</t>
  </si>
  <si>
    <t>Adorno Navidad tipo ramas</t>
  </si>
  <si>
    <t>Decoracion</t>
  </si>
  <si>
    <t>AN0032</t>
  </si>
  <si>
    <t>Agarradera de metal 1 1/2</t>
  </si>
  <si>
    <t>AN0033</t>
  </si>
  <si>
    <t>Agua de bateria</t>
  </si>
  <si>
    <t>Galon</t>
  </si>
  <si>
    <t>AN0034</t>
  </si>
  <si>
    <t xml:space="preserve">Agua destilada 1 galon </t>
  </si>
  <si>
    <t>AN0035</t>
  </si>
  <si>
    <t>14/2/2025</t>
  </si>
  <si>
    <t>Agua destilada gl</t>
  </si>
  <si>
    <t>Insumos medicos</t>
  </si>
  <si>
    <t>AN0036</t>
  </si>
  <si>
    <t xml:space="preserve">Agua Oxigenada al 3%, </t>
  </si>
  <si>
    <t>AN0037</t>
  </si>
  <si>
    <t>Aguarras Galon, Tropical</t>
  </si>
  <si>
    <t>Pintura</t>
  </si>
  <si>
    <t>AN0038</t>
  </si>
  <si>
    <t>Alambre de Abeto 400 pies color blanco</t>
  </si>
  <si>
    <t>Pie</t>
  </si>
  <si>
    <t>AN0039</t>
  </si>
  <si>
    <t>Alambre de corriente No. 12, 500 Pies negro, Rollos</t>
  </si>
  <si>
    <t>AN0040</t>
  </si>
  <si>
    <t>16/6/2025</t>
  </si>
  <si>
    <t>Alambre de goma 12/2 Rollo de 500 pies</t>
  </si>
  <si>
    <t>Pies</t>
  </si>
  <si>
    <t>AN0041</t>
  </si>
  <si>
    <t>Alambre de goma 12/3 Rollo de 500 pies</t>
  </si>
  <si>
    <t>AN0042</t>
  </si>
  <si>
    <t>Alambre Estándar No. 3,  200 pies, Rollo</t>
  </si>
  <si>
    <t>AN0043</t>
  </si>
  <si>
    <t>Alambre Estándar No. 4, 500 pies, Rollo</t>
  </si>
  <si>
    <t>AN0044</t>
  </si>
  <si>
    <t>Alambre Estándar No. 6, Negro, rollo</t>
  </si>
  <si>
    <t>AN0045</t>
  </si>
  <si>
    <t>13/6/2025</t>
  </si>
  <si>
    <t>Alambre milimétrico #14: Rollos de 500 pies. Negro</t>
  </si>
  <si>
    <t>AN0046</t>
  </si>
  <si>
    <t>Alambre milimétrico #6: Rollos de 500 pies. Blanco</t>
  </si>
  <si>
    <t>AN0047</t>
  </si>
  <si>
    <t>Alambre milimétrico #6: Rollos de 500 pies. Negro</t>
  </si>
  <si>
    <t>AN0048</t>
  </si>
  <si>
    <t>Alambre milimetro # 2 color rojo, 2.5MM, Rollos de 500 pies</t>
  </si>
  <si>
    <t>AN0049</t>
  </si>
  <si>
    <t>Alambre milimetro # 8 color blanco, 2.5MM, Rollos de 500 pies</t>
  </si>
  <si>
    <t>AN0050</t>
  </si>
  <si>
    <t>Alambre milimetro # 8 color negro, 2.5MM, Rollos de 500 pies</t>
  </si>
  <si>
    <t>AN0051</t>
  </si>
  <si>
    <t>Alambre milimetro #12 color rojo, 2.5MM, Rollos de 500 pies</t>
  </si>
  <si>
    <t>AN0052</t>
  </si>
  <si>
    <t>Alambre milimetro # 12 color blanco, 2.5MM, Rollos de 500 pies</t>
  </si>
  <si>
    <t>AN0053</t>
  </si>
  <si>
    <t>Alambre No. 2, de 100 pie</t>
  </si>
  <si>
    <t>AN0054</t>
  </si>
  <si>
    <t>Alambre Topflex V-K 300 pie No. 18</t>
  </si>
  <si>
    <t>AN0055</t>
  </si>
  <si>
    <t>Alcohol Isopropilico 70% , C3 H8 O, Galon</t>
  </si>
  <si>
    <t>AN0056</t>
  </si>
  <si>
    <t>Alcohol Isopropilico 70%,  S y M Chemicals SRL, Galon</t>
  </si>
  <si>
    <t>AN0057</t>
  </si>
  <si>
    <t xml:space="preserve">Alcohol Isopropilico 70%, Blue Cross Galon </t>
  </si>
  <si>
    <t>AN0058</t>
  </si>
  <si>
    <t>Alcohol Isopropilico 70%, Grugo, Galon</t>
  </si>
  <si>
    <t>AN0059</t>
  </si>
  <si>
    <t>Alcohol Isopropilico 70%, Proclean</t>
  </si>
  <si>
    <t>AN0060</t>
  </si>
  <si>
    <t>Alcohol Isopropilico 99%, Aldi, Galon</t>
  </si>
  <si>
    <t>AN0061</t>
  </si>
  <si>
    <t>Alcohol Isopropyl 70%</t>
  </si>
  <si>
    <t>AN0062</t>
  </si>
  <si>
    <t>23/6/2025</t>
  </si>
  <si>
    <t>Alicate corte diagonal 8'' STANLEY (pinza)</t>
  </si>
  <si>
    <t>AN0063</t>
  </si>
  <si>
    <t>Alicate de presión recto de 10 (Vsle-Glip)</t>
  </si>
  <si>
    <t>AN0064</t>
  </si>
  <si>
    <t>Alicate mecanico de 10 (Beno)</t>
  </si>
  <si>
    <t>AN0065</t>
  </si>
  <si>
    <t>Alimentos balanceado acuacultura para peces de agua dulce, Aquafed,  25kgs.en sacos</t>
  </si>
  <si>
    <t>Alimentos de animales</t>
  </si>
  <si>
    <t>AN0066</t>
  </si>
  <si>
    <t>Alimentos engorde de tilapia 55 LBS</t>
  </si>
  <si>
    <t>AN0067</t>
  </si>
  <si>
    <t>Alimentos engorde para aves, sacos de 50 LBS</t>
  </si>
  <si>
    <t>AN0068</t>
  </si>
  <si>
    <t>Alimentos para animales  aves, 25kgs. En saco</t>
  </si>
  <si>
    <t>AN0069</t>
  </si>
  <si>
    <t>Alimentos para peces de colores nutrafin cubetas</t>
  </si>
  <si>
    <t>Cubeta</t>
  </si>
  <si>
    <t>AN0070</t>
  </si>
  <si>
    <t>Almohadilla para Mouse</t>
  </si>
  <si>
    <t>Materiales de oficina</t>
  </si>
  <si>
    <t>AN0071</t>
  </si>
  <si>
    <t>Almohadilla para terminación</t>
  </si>
  <si>
    <t>Herramientas/Pintura</t>
  </si>
  <si>
    <t>AN0072</t>
  </si>
  <si>
    <t xml:space="preserve">Almohadilla velmer und. Para sello </t>
  </si>
  <si>
    <t>AN0073</t>
  </si>
  <si>
    <t>Ambientador AIR WICK, fragancia Lavanda</t>
  </si>
  <si>
    <t>AN0074</t>
  </si>
  <si>
    <t>Ambientador AIRWICKI, fragancia vainilla</t>
  </si>
  <si>
    <t>AN0075</t>
  </si>
  <si>
    <t>Ambientador en apray (fragancias variadas) frazcos de 8onz (227g) (glade)</t>
  </si>
  <si>
    <t>AN0076</t>
  </si>
  <si>
    <t>Ambientador Glade, Clean Liner</t>
  </si>
  <si>
    <t>AN0077</t>
  </si>
  <si>
    <t>Amoxicilina  de 250 Ml Polvo para suspension.</t>
  </si>
  <si>
    <t>Insumos medicos para especimenes</t>
  </si>
  <si>
    <t>AN0078</t>
  </si>
  <si>
    <t>Amoxicilina en capsula de 500 MG, Cajas de 100 Capsulas</t>
  </si>
  <si>
    <t>Cajas</t>
  </si>
  <si>
    <t>AN0079</t>
  </si>
  <si>
    <t>Anillo de cera de 3 a 4, EZ FLO</t>
  </si>
  <si>
    <t>AN0080</t>
  </si>
  <si>
    <t>Aplicador de Etiquetas de tortuga</t>
  </si>
  <si>
    <t>AN0081</t>
  </si>
  <si>
    <t>Arandela de presion 5/16</t>
  </si>
  <si>
    <t>Ferreteria</t>
  </si>
  <si>
    <t>AN0082</t>
  </si>
  <si>
    <t>Arandela plana de tornillo de 3/8</t>
  </si>
  <si>
    <t>AN0083</t>
  </si>
  <si>
    <t>Arbol Navideño, hoja blanca</t>
  </si>
  <si>
    <t>AN0084</t>
  </si>
  <si>
    <t>Arena silica para filtro (Stan Dard Sand)</t>
  </si>
  <si>
    <t>UD</t>
  </si>
  <si>
    <t>AN0085</t>
  </si>
  <si>
    <t>Arnés de cuerpo entero V-Line: Pecho/Piernas 3D Universal</t>
  </si>
  <si>
    <t>Equipo de protección</t>
  </si>
  <si>
    <t>AN0086</t>
  </si>
  <si>
    <t>Aros de goma (O-RING 014) para buceo</t>
  </si>
  <si>
    <t>Herramienta</t>
  </si>
  <si>
    <t>AN0087</t>
  </si>
  <si>
    <t>Arroz, saco de 125 lbs</t>
  </si>
  <si>
    <t>Alimentos para persona</t>
  </si>
  <si>
    <t>AN0088</t>
  </si>
  <si>
    <t>Azucar Modelo</t>
  </si>
  <si>
    <t>AN0089</t>
  </si>
  <si>
    <t xml:space="preserve">Bandas de gomas rubbers bands en cajitas (Woker) </t>
  </si>
  <si>
    <t>AN0090</t>
  </si>
  <si>
    <t>Bandas de gomas velez en cajitas</t>
  </si>
  <si>
    <t>AN0091</t>
  </si>
  <si>
    <t>Banquetas plastica, color azul</t>
  </si>
  <si>
    <t>Plasticos</t>
  </si>
  <si>
    <t>AN0092</t>
  </si>
  <si>
    <t>Barra de silicon caliente gruesa pointer und.</t>
  </si>
  <si>
    <t>AN0093</t>
  </si>
  <si>
    <t>Barra, Color Oleo, Winson Newton</t>
  </si>
  <si>
    <t>AN0094</t>
  </si>
  <si>
    <t>Barrilla de tierra, Bronce</t>
  </si>
  <si>
    <t>AN0095</t>
  </si>
  <si>
    <t>Base de control, SOCKET</t>
  </si>
  <si>
    <t>AN0096</t>
  </si>
  <si>
    <t xml:space="preserve">Bata medica L Azul </t>
  </si>
  <si>
    <t>Uniforme</t>
  </si>
  <si>
    <t>AN0097</t>
  </si>
  <si>
    <t xml:space="preserve">Bata Medica M </t>
  </si>
  <si>
    <t>AN0098</t>
  </si>
  <si>
    <t>Bata Medica XL</t>
  </si>
  <si>
    <t>AN0099</t>
  </si>
  <si>
    <t>Bata Medica,  Blanca con Azul</t>
  </si>
  <si>
    <t>AN0100</t>
  </si>
  <si>
    <t xml:space="preserve">Bata medical desechable </t>
  </si>
  <si>
    <t>Equipos de proteccion y seguridad</t>
  </si>
  <si>
    <t>AN0101</t>
  </si>
  <si>
    <t>Batas Desechables Mangas cortas</t>
  </si>
  <si>
    <t>AN0102</t>
  </si>
  <si>
    <t>Batas Desechables Mangas largas</t>
  </si>
  <si>
    <t>AN0103</t>
  </si>
  <si>
    <t>Bateria computadora para computadora de buceo, CR2430</t>
  </si>
  <si>
    <t>AN0104</t>
  </si>
  <si>
    <t>Bateria Duracel D12 Cop pertop und.</t>
  </si>
  <si>
    <t>AN0105</t>
  </si>
  <si>
    <t xml:space="preserve">Binder clip billetero de 51 mm, Printek, Caja </t>
  </si>
  <si>
    <t>AN0106</t>
  </si>
  <si>
    <t>Binder clips Dl DINGLI, 19MM</t>
  </si>
  <si>
    <t>AN0107</t>
  </si>
  <si>
    <t>Binder clips Dl DINGLI, 25 MM</t>
  </si>
  <si>
    <t>AN0108</t>
  </si>
  <si>
    <t>Binder clips Dl DINGLI, 32 MM</t>
  </si>
  <si>
    <t>AN0109</t>
  </si>
  <si>
    <t>Bisagra de gabinetes</t>
  </si>
  <si>
    <t>AN0110</t>
  </si>
  <si>
    <t>Bisagras invisible corta C/L de 35mm</t>
  </si>
  <si>
    <t>AN0111</t>
  </si>
  <si>
    <t>Bisagras invisible recta C/L de 35mm</t>
  </si>
  <si>
    <t>AN0112</t>
  </si>
  <si>
    <t>BLUE LIPS Banderola  UND.</t>
  </si>
  <si>
    <t>AN0113</t>
  </si>
  <si>
    <t>Bola Navidad doradas 6\1 LGM-032V</t>
  </si>
  <si>
    <t>AN0114</t>
  </si>
  <si>
    <t>Bolas Navideñas azules 6\1 LGM07-00</t>
  </si>
  <si>
    <t>AN0115</t>
  </si>
  <si>
    <t>AN0116</t>
  </si>
  <si>
    <t>Bolas Navideñas doradas 6/1</t>
  </si>
  <si>
    <t>AN0117</t>
  </si>
  <si>
    <t>Bolas Navideñas plateadas 6/1</t>
  </si>
  <si>
    <t>AN0118</t>
  </si>
  <si>
    <t>Boligrafo Beifa Azul, caja</t>
  </si>
  <si>
    <t>AN0119</t>
  </si>
  <si>
    <t>Boligrafo corona negro und.</t>
  </si>
  <si>
    <t>AN0120</t>
  </si>
  <si>
    <t>Boligrafo Eco negro und.</t>
  </si>
  <si>
    <t>AN0121</t>
  </si>
  <si>
    <t>Boligrafo Eco rojo  und.</t>
  </si>
  <si>
    <t>AN0122</t>
  </si>
  <si>
    <t>Boligrafo felpa uni-ball und.</t>
  </si>
  <si>
    <t>AN0123</t>
  </si>
  <si>
    <t xml:space="preserve">Boligrafo Talbot Azul, Caja </t>
  </si>
  <si>
    <t>AN0124</t>
  </si>
  <si>
    <t>Bolla blanca</t>
  </si>
  <si>
    <t>AN0125</t>
  </si>
  <si>
    <t>Bolsa de filtracion desechacbles 10-14</t>
  </si>
  <si>
    <t>AN0126</t>
  </si>
  <si>
    <t>Bombillas Lighting International MH- BT</t>
  </si>
  <si>
    <t>AN0127</t>
  </si>
  <si>
    <t>28/12/2020</t>
  </si>
  <si>
    <t>Bombillo ELECLUZ</t>
  </si>
  <si>
    <t>AN0128</t>
  </si>
  <si>
    <t>Bombillo espiral, Yuxin</t>
  </si>
  <si>
    <t>AN0129</t>
  </si>
  <si>
    <t>Bombillo Led de 20W: Luz blanca, 110V tipo bulbo Mercury</t>
  </si>
  <si>
    <t>AN0130</t>
  </si>
  <si>
    <t>Bombillo Led, Rudo 15 W</t>
  </si>
  <si>
    <t>AN0131</t>
  </si>
  <si>
    <t>Bombillo Let, EZLIGHT de 15W</t>
  </si>
  <si>
    <t>AN0132</t>
  </si>
  <si>
    <t>Boquilla de fregadero medida estandar</t>
  </si>
  <si>
    <t>unidad</t>
  </si>
  <si>
    <t>AN0133</t>
  </si>
  <si>
    <t>Boquilla de fregadero, 4 1/2, SH PRIMER</t>
  </si>
  <si>
    <t>AN0134</t>
  </si>
  <si>
    <t>Boquilla de fregadero, EZ FLO</t>
  </si>
  <si>
    <t>AN0135</t>
  </si>
  <si>
    <t>Boquilla de Inodoro, SLOAN</t>
  </si>
  <si>
    <t>AN0136</t>
  </si>
  <si>
    <t>Boquilla de lavamano, SH PRIMER 1 1/4</t>
  </si>
  <si>
    <t>AN0137</t>
  </si>
  <si>
    <t>Boquilla Inodoro, Sloan V 551 A</t>
  </si>
  <si>
    <t>AN0138</t>
  </si>
  <si>
    <t>Boquilla negra Trident</t>
  </si>
  <si>
    <t>AN0139</t>
  </si>
  <si>
    <t>30/5/2025</t>
  </si>
  <si>
    <t>Boquilla para lavamano 1 1/4, cromada  Medida Estandar</t>
  </si>
  <si>
    <t>AN0140</t>
  </si>
  <si>
    <t>Borra blanca pointer und. Pequeña</t>
  </si>
  <si>
    <t>AN0141</t>
  </si>
  <si>
    <t>Borrador blanco, Pointer ER210A-20</t>
  </si>
  <si>
    <t>AN0142</t>
  </si>
  <si>
    <t>Bota de goma unisex, color negro #39</t>
  </si>
  <si>
    <t>AN0143</t>
  </si>
  <si>
    <t>Bota de goma unisex, color negro #40</t>
  </si>
  <si>
    <t>AN0144</t>
  </si>
  <si>
    <t>Bota de goma unisex, color negro #41</t>
  </si>
  <si>
    <t>AN0145</t>
  </si>
  <si>
    <t>Bota de goma unisex, color negro #42</t>
  </si>
  <si>
    <t>AN0146</t>
  </si>
  <si>
    <t>Bota de goma unisex, color negro #43</t>
  </si>
  <si>
    <t>AN0147</t>
  </si>
  <si>
    <t>Botas</t>
  </si>
  <si>
    <t>Insumo medico</t>
  </si>
  <si>
    <t>AN0148</t>
  </si>
  <si>
    <t>Botas dieléctricas, size 40 (Robusta)</t>
  </si>
  <si>
    <t>AN0149</t>
  </si>
  <si>
    <t>Botas dieléctricas, size 41 (Robusta)</t>
  </si>
  <si>
    <t>AN0150</t>
  </si>
  <si>
    <t>Botas dieléctricas, size 42 (Robusta)</t>
  </si>
  <si>
    <t>AN0151</t>
  </si>
  <si>
    <t>Botas Mares Flexa size 10</t>
  </si>
  <si>
    <t>AN0152</t>
  </si>
  <si>
    <t>Botas Mares Flexa size 11</t>
  </si>
  <si>
    <t>AN0153</t>
  </si>
  <si>
    <t>Botas Mares Flexa size 12</t>
  </si>
  <si>
    <t>AN0154</t>
  </si>
  <si>
    <t>Botas Mares Flexa size 8</t>
  </si>
  <si>
    <t>AN0155</t>
  </si>
  <si>
    <t>Botas Mares Flexa size 9</t>
  </si>
  <si>
    <t>AN0156</t>
  </si>
  <si>
    <t>Botellones de agua Planeta Azul de polibicarbonato</t>
  </si>
  <si>
    <t>AN0157</t>
  </si>
  <si>
    <t>Braker de CDM1-225 L, Delixi</t>
  </si>
  <si>
    <t>AN0158</t>
  </si>
  <si>
    <t>Braker de control, HIMEL</t>
  </si>
  <si>
    <t>AN0159</t>
  </si>
  <si>
    <t>Braker Poles de 3 - R100 A 125 S</t>
  </si>
  <si>
    <t>AN0160</t>
  </si>
  <si>
    <t xml:space="preserve">Braker Sasanin 225 V </t>
  </si>
  <si>
    <t>AN0161</t>
  </si>
  <si>
    <t xml:space="preserve">Braker trifacico de 225 Ampere, DELEXI 600 W </t>
  </si>
  <si>
    <t>AN0162</t>
  </si>
  <si>
    <t xml:space="preserve">Braker trifacico, customer oriemtal manufactura 125 ampere </t>
  </si>
  <si>
    <t>AN0163</t>
  </si>
  <si>
    <t xml:space="preserve">Braker trifacico, SACE TMAX  de 32 Ampere </t>
  </si>
  <si>
    <t>AN0164</t>
  </si>
  <si>
    <t>Brazo Hidraulico 40-80KG para puerta paleado, Hermex</t>
  </si>
  <si>
    <t>Ferreteria y Herramienta</t>
  </si>
  <si>
    <t>AN0165</t>
  </si>
  <si>
    <t>Breaker  doble de 30 AM, General Electric, THQL2130,</t>
  </si>
  <si>
    <t>AN0166</t>
  </si>
  <si>
    <t>Breaker 20 AMP 1P Europeo Energypro (10/1)</t>
  </si>
  <si>
    <t>AN0167</t>
  </si>
  <si>
    <t>Breaker de 20, fino</t>
  </si>
  <si>
    <t>AN0168</t>
  </si>
  <si>
    <t>Breaker doble de 32 Ampere, Himel, HDB3WN2C32</t>
  </si>
  <si>
    <t>AN0169</t>
  </si>
  <si>
    <t>Breaker doble grueso de 30 amperes, 2 polo</t>
  </si>
  <si>
    <t>AN0170</t>
  </si>
  <si>
    <t>Breaker sencillo 16 Ampere. Himel, HDB3WA1C16</t>
  </si>
  <si>
    <t>AN0171</t>
  </si>
  <si>
    <t>Breaker sencillo de 20 Ampere. Himel HDB3WA1C20</t>
  </si>
  <si>
    <t>AN0172</t>
  </si>
  <si>
    <t xml:space="preserve">Breaker sencillo fino de 15 Ampere, General Electric </t>
  </si>
  <si>
    <t>AN0173</t>
  </si>
  <si>
    <t>Breaker Sencillo grueso, General Electric ,THQL120</t>
  </si>
  <si>
    <t>AN0174</t>
  </si>
  <si>
    <t>Brillo gordo</t>
  </si>
  <si>
    <t>AN0175</t>
  </si>
  <si>
    <t>Brillo gris la maquina, Scotch Brite 3M</t>
  </si>
  <si>
    <t>AN0176</t>
  </si>
  <si>
    <t xml:space="preserve">Brillos Extra fuerte, La maquina </t>
  </si>
  <si>
    <t>AN0177</t>
  </si>
  <si>
    <t>25/7/2025</t>
  </si>
  <si>
    <t>Brillos fibra Scotch Brite, Verde</t>
  </si>
  <si>
    <t>AN0178</t>
  </si>
  <si>
    <t xml:space="preserve">Brillos La maquina, paq.  EL DURO </t>
  </si>
  <si>
    <t>AN0179</t>
  </si>
  <si>
    <t>Brocha # 2 azules Good Year</t>
  </si>
  <si>
    <t>AN0180</t>
  </si>
  <si>
    <t>Brocha de 1 1/2, colima</t>
  </si>
  <si>
    <t>AN0181</t>
  </si>
  <si>
    <t>Brocha de 1 Iber</t>
  </si>
  <si>
    <t>AN0182</t>
  </si>
  <si>
    <t>Brocha de 1 pulgadas, mango plastico, celda naturales, BYP</t>
  </si>
  <si>
    <t>AN0183</t>
  </si>
  <si>
    <t>Brocha de 1/2 pulgadas, mango plastico, celda naturales, BYP</t>
  </si>
  <si>
    <t>AN0184</t>
  </si>
  <si>
    <t>Brocha de 2 pulgadas, mango plastico, celda naturales, BYP</t>
  </si>
  <si>
    <t>AN0185</t>
  </si>
  <si>
    <t>Brocha de 2, colima</t>
  </si>
  <si>
    <t>AN0186</t>
  </si>
  <si>
    <t>26/5/2025</t>
  </si>
  <si>
    <t>Brocha de 3/4 pulgadas, Roma</t>
  </si>
  <si>
    <t>AN0187</t>
  </si>
  <si>
    <t>Brocha de 4 pulgadas, mango plastico, celda naturales, BYP</t>
  </si>
  <si>
    <t>AN0188</t>
  </si>
  <si>
    <t>Brochas de 3 Pulgadas, Beno color blanco</t>
  </si>
  <si>
    <t>AN0189</t>
  </si>
  <si>
    <t>Brochas de 3, Beno</t>
  </si>
  <si>
    <t>AN0190</t>
  </si>
  <si>
    <t>Brochas de 3, Bufalo</t>
  </si>
  <si>
    <t>AN0191</t>
  </si>
  <si>
    <t>Brochas de 3, Iber</t>
  </si>
  <si>
    <t>AN0192</t>
  </si>
  <si>
    <t>Brochas de 4, Colima</t>
  </si>
  <si>
    <t>AN0193</t>
  </si>
  <si>
    <t>Bushing Inodoro</t>
  </si>
  <si>
    <t>AN0194</t>
  </si>
  <si>
    <t>Cable de aislado de acero , Pie</t>
  </si>
  <si>
    <t>AN0195</t>
  </si>
  <si>
    <t>Cafe Santo Domingo 1lb 20/1</t>
  </si>
  <si>
    <t>AN0196</t>
  </si>
  <si>
    <t>Caja 2 x4, Craunot</t>
  </si>
  <si>
    <t>AN0197</t>
  </si>
  <si>
    <t>Caja Breaker 1F N1 12-24C 125AMP</t>
  </si>
  <si>
    <t>AN0198</t>
  </si>
  <si>
    <t>Caja Breaker 30 circuitos 200A 3PH</t>
  </si>
  <si>
    <t>AN0199</t>
  </si>
  <si>
    <t>Caja de alambrado de electricidad</t>
  </si>
  <si>
    <t>AN0200</t>
  </si>
  <si>
    <t>Caja de breaker de 8 a 16 circuitos</t>
  </si>
  <si>
    <t>AN0201</t>
  </si>
  <si>
    <t>Caja de control 400 x 300 x 200 MM, Argos</t>
  </si>
  <si>
    <t>AN0202</t>
  </si>
  <si>
    <t>Caja de registro</t>
  </si>
  <si>
    <t>AN0203</t>
  </si>
  <si>
    <t>Caja de registro 6 x 6 x 4, plastica</t>
  </si>
  <si>
    <t>AN0204</t>
  </si>
  <si>
    <t>Caja metalica 2x4 americana con Ko de 1/2</t>
  </si>
  <si>
    <t>AN0205</t>
  </si>
  <si>
    <t>Cajas electricas 2x4, en metal, reforzada, salida de 3/4</t>
  </si>
  <si>
    <t>AN0206</t>
  </si>
  <si>
    <t>Cajas Eléctricas 2x4, plásticas, para canaletas, color blanco (Mercury)</t>
  </si>
  <si>
    <t>AN0207</t>
  </si>
  <si>
    <t>Calculadore casio AX-12b</t>
  </si>
  <si>
    <t>AN0208</t>
  </si>
  <si>
    <t>Camisa para hombres, manga corta, logo institucional</t>
  </si>
  <si>
    <t>AN0209</t>
  </si>
  <si>
    <t>Camisa para hombres, manga larga, color blanco</t>
  </si>
  <si>
    <t>AN0210</t>
  </si>
  <si>
    <t>Camisa para hombres, manga larga, logo institucional</t>
  </si>
  <si>
    <t>AN0211</t>
  </si>
  <si>
    <t>Camisas  manga corta para hombre, tipo Bahamas</t>
  </si>
  <si>
    <t>AN0212</t>
  </si>
  <si>
    <t>Camisas  manga larga para hombre, tipo Bahamas</t>
  </si>
  <si>
    <t>AN0213</t>
  </si>
  <si>
    <t>Camisas manga corta para damas, tipo Bahamas</t>
  </si>
  <si>
    <t>AN0214</t>
  </si>
  <si>
    <t>Camisas manga larga para damas, tipo Bahamas</t>
  </si>
  <si>
    <t>AN0215</t>
  </si>
  <si>
    <t>Camisas para mujer, mangas largas cuello chino,color blanco, proveedor Evelmar comercial</t>
  </si>
  <si>
    <t>AN0216</t>
  </si>
  <si>
    <t>Camisas para mujer, mangas largas cuello Ingles,color blanco, proveedor Evelmar comercial</t>
  </si>
  <si>
    <t>AN0217</t>
  </si>
  <si>
    <t>Camisas Unisex maga larga azul tergal</t>
  </si>
  <si>
    <t>AN0218</t>
  </si>
  <si>
    <t>Camisas unisex manga corta</t>
  </si>
  <si>
    <t>AN0219</t>
  </si>
  <si>
    <t>Canaletas plasticas de 1/2x6  Con adhesivo, 1 vía, 2 metros</t>
  </si>
  <si>
    <t>AN0220</t>
  </si>
  <si>
    <t>Candado de 50mm (Kimboor)</t>
  </si>
  <si>
    <t>AN0221</t>
  </si>
  <si>
    <t>Candado de 60mm (Beno)</t>
  </si>
  <si>
    <t>AN0222</t>
  </si>
  <si>
    <t>Candado de 700mm INECO</t>
  </si>
  <si>
    <t>AN0223</t>
  </si>
  <si>
    <t>Candado Yale 110 - 60 (60MM)</t>
  </si>
  <si>
    <t>AN0224</t>
  </si>
  <si>
    <t>Candado Yale 110-50 (50MM)</t>
  </si>
  <si>
    <t>AN0225</t>
  </si>
  <si>
    <t>Capa para agua de adulto Donacion</t>
  </si>
  <si>
    <t>AN0226</t>
  </si>
  <si>
    <t>Careta Snorkel</t>
  </si>
  <si>
    <t>AN0227</t>
  </si>
  <si>
    <t xml:space="preserve">Carpa </t>
  </si>
  <si>
    <t>AN0228</t>
  </si>
  <si>
    <t>Carpeta para archivar blanca 3 "</t>
  </si>
  <si>
    <t>AN0229</t>
  </si>
  <si>
    <t>Carpeta para archivar blanca 5 ", 3 D</t>
  </si>
  <si>
    <t>AN0230</t>
  </si>
  <si>
    <t>Carretilla 5.5 Truper M/Madera Ruda Antiponchable</t>
  </si>
  <si>
    <t>AN0231</t>
  </si>
  <si>
    <t>Casco de seguirdad</t>
  </si>
  <si>
    <t>AN0232</t>
  </si>
  <si>
    <t>Cateter no. 18   1 C/50</t>
  </si>
  <si>
    <t>AN0233</t>
  </si>
  <si>
    <t>Cateter no. 22   1 C/50</t>
  </si>
  <si>
    <t>AN0234</t>
  </si>
  <si>
    <t xml:space="preserve">CD normal </t>
  </si>
  <si>
    <t>AN0235</t>
  </si>
  <si>
    <t>Ceftrixona de 1G mas ampollas de lidocaina de 1ML</t>
  </si>
  <si>
    <t>AN0236</t>
  </si>
  <si>
    <t>Cemento blanco fundas de 2 libras</t>
  </si>
  <si>
    <t>Funda</t>
  </si>
  <si>
    <t>AN0237</t>
  </si>
  <si>
    <t>Cemento de contacto amarillo, latas de 1/4 galon Cano</t>
  </si>
  <si>
    <t>Latas</t>
  </si>
  <si>
    <t xml:space="preserve">Ferreteria </t>
  </si>
  <si>
    <t>AN0238</t>
  </si>
  <si>
    <t>Cemento gris (Cemel)</t>
  </si>
  <si>
    <t>AN0239</t>
  </si>
  <si>
    <t>Cemento Gris, Titan</t>
  </si>
  <si>
    <t>AN0240</t>
  </si>
  <si>
    <t>Cemento Pegatod Gris 50 LBS (FDA)</t>
  </si>
  <si>
    <t>AN0241</t>
  </si>
  <si>
    <t>Cemento PVC de uso industrial Latas de 1/4 azul (Cano)</t>
  </si>
  <si>
    <t>AN0242</t>
  </si>
  <si>
    <t>Central salidas (difusor de aire) de 3/4 x 2 x 15mm</t>
  </si>
  <si>
    <t>AN0243</t>
  </si>
  <si>
    <t>Cepillo alambre Angelito</t>
  </si>
  <si>
    <t>AN0244</t>
  </si>
  <si>
    <t xml:space="preserve">Cepillo alambre color amarillo </t>
  </si>
  <si>
    <t>AN0245</t>
  </si>
  <si>
    <t>Cepillo alambre Fecin</t>
  </si>
  <si>
    <t>AN0246</t>
  </si>
  <si>
    <t>Cepillo de alambre Truper</t>
  </si>
  <si>
    <t>AN0247</t>
  </si>
  <si>
    <t>Cepillo Planchita</t>
  </si>
  <si>
    <t>AN0248</t>
  </si>
  <si>
    <t>Cera de inodoro</t>
  </si>
  <si>
    <t>AN0249</t>
  </si>
  <si>
    <t>Cerradura con Llave Master Safe</t>
  </si>
  <si>
    <t>AN0250</t>
  </si>
  <si>
    <t>Cerradura de 2 puños</t>
  </si>
  <si>
    <t>AN0251</t>
  </si>
  <si>
    <t>Cerradura de barra, LootCraft (Beno)</t>
  </si>
  <si>
    <t>AN0252</t>
  </si>
  <si>
    <t>Chacabana para hombres manga larga</t>
  </si>
  <si>
    <t>AN0253</t>
  </si>
  <si>
    <t>Chaira de 10, redonda para afilar cuchillo</t>
  </si>
  <si>
    <t>AN0254</t>
  </si>
  <si>
    <t>Chapaleta Cressi pro light M-L</t>
  </si>
  <si>
    <t>AN0255</t>
  </si>
  <si>
    <t>Chapaleta Cressi pro light S-M</t>
  </si>
  <si>
    <t>AN0256</t>
  </si>
  <si>
    <t>Chapaleta Cressi pro light XXL</t>
  </si>
  <si>
    <t>AN0257</t>
  </si>
  <si>
    <t>Chapaletas de buceo size XL</t>
  </si>
  <si>
    <t>AN0258</t>
  </si>
  <si>
    <t>Chaquetas para damas manga larga color negro</t>
  </si>
  <si>
    <t>AN0259</t>
  </si>
  <si>
    <t>Cheque Hornzontal 1-1/2 No. 130 ITAP</t>
  </si>
  <si>
    <t>AN0260</t>
  </si>
  <si>
    <t>Cheque vertical de 2 pulgadas bronce</t>
  </si>
  <si>
    <t>AN0261</t>
  </si>
  <si>
    <t xml:space="preserve">Chincheta talbot plastica de 100 und 19 cajas </t>
  </si>
  <si>
    <t>AN0262</t>
  </si>
  <si>
    <t>Chincheta, Velmer, caja</t>
  </si>
  <si>
    <t>AN0263</t>
  </si>
  <si>
    <t>Chinchetas studmark 9mm, Cajas</t>
  </si>
  <si>
    <t>AN0264</t>
  </si>
  <si>
    <t>Cierre de puerta areo, Yale</t>
  </si>
  <si>
    <t>AN0265</t>
  </si>
  <si>
    <t>Cincel Plano 3/4 x 10 (Ben)</t>
  </si>
  <si>
    <t>AN0266</t>
  </si>
  <si>
    <t>Cincel plano 3/4 x 12</t>
  </si>
  <si>
    <t>AN0267</t>
  </si>
  <si>
    <t>Cincel plano 3/4 x 6</t>
  </si>
  <si>
    <t>AN0268</t>
  </si>
  <si>
    <t>Cincel plano 3/4 x 8</t>
  </si>
  <si>
    <t>AN0269</t>
  </si>
  <si>
    <t>Cincel Punta 3/4 x 12 (Ben)</t>
  </si>
  <si>
    <t>AN0270</t>
  </si>
  <si>
    <t>Cinta Adhesiva 3/4 x 36 Highland</t>
  </si>
  <si>
    <t>AN0271</t>
  </si>
  <si>
    <t>27/12/2024</t>
  </si>
  <si>
    <t>Cinta Anti-resbalante 3m, pies</t>
  </si>
  <si>
    <t>AN0272</t>
  </si>
  <si>
    <t>Cinta antiresbalante negra, 50mm x 5m (Rollos)</t>
  </si>
  <si>
    <t>AN0273</t>
  </si>
  <si>
    <t>Cinta de maquinas de escribir Nakajima WTP 150, und.</t>
  </si>
  <si>
    <t>AN0274</t>
  </si>
  <si>
    <t>Cinta de Precaucion de 100 Metros</t>
  </si>
  <si>
    <t>Señalizacion</t>
  </si>
  <si>
    <t>AN0275</t>
  </si>
  <si>
    <t>Cinta Elastioco</t>
  </si>
  <si>
    <t>AN0276</t>
  </si>
  <si>
    <t>Cinta metrica de 5 M/16 pie</t>
  </si>
  <si>
    <t>Herramientas</t>
  </si>
  <si>
    <t>AN0277</t>
  </si>
  <si>
    <t>Cinta para maquina de oficina Ribbons (Tio)</t>
  </si>
  <si>
    <t>AN0278</t>
  </si>
  <si>
    <t>Cinturon de pesas con hebilla 4</t>
  </si>
  <si>
    <t>AN0279</t>
  </si>
  <si>
    <t>Clan o Abrazadora de 3</t>
  </si>
  <si>
    <t>AN0280</t>
  </si>
  <si>
    <t>Clan o Abrazadora de 6</t>
  </si>
  <si>
    <t>AN0281</t>
  </si>
  <si>
    <t>Clavo de 2, dulce. Libra</t>
  </si>
  <si>
    <t>AN0282</t>
  </si>
  <si>
    <t>Clavo de 3, libras</t>
  </si>
  <si>
    <t>AN0283</t>
  </si>
  <si>
    <t>Clavo de 4, dulce. Libra</t>
  </si>
  <si>
    <t>AN0284</t>
  </si>
  <si>
    <t>Clavo de acero, libra</t>
  </si>
  <si>
    <t>AN0285</t>
  </si>
  <si>
    <t>Clear West</t>
  </si>
  <si>
    <t>AN0286</t>
  </si>
  <si>
    <t>Clip billetero 25mm, Talbot</t>
  </si>
  <si>
    <t>AN0287</t>
  </si>
  <si>
    <t xml:space="preserve">Clip billetero 41 MM,  Pointer </t>
  </si>
  <si>
    <t>AN0288</t>
  </si>
  <si>
    <t>Clips Billetero 51mm, Artesco</t>
  </si>
  <si>
    <t>AN0289</t>
  </si>
  <si>
    <t>Clips Binder 41 mm, (LUOTUD)</t>
  </si>
  <si>
    <t>AN0290</t>
  </si>
  <si>
    <t>Clips mariposa No. 1 Studmark</t>
  </si>
  <si>
    <t>AN0291</t>
  </si>
  <si>
    <t>Clips mariposa, Paper Clamp No. 1</t>
  </si>
  <si>
    <t>AN0292</t>
  </si>
  <si>
    <t>Clips mariposa, Paper Clamp No. 2</t>
  </si>
  <si>
    <t>AN0293</t>
  </si>
  <si>
    <t>Cloro al 99.9% galones (Bio Aroma)</t>
  </si>
  <si>
    <t>AN0294</t>
  </si>
  <si>
    <t>Cloro en tabletas Limar</t>
  </si>
  <si>
    <t>AN0295</t>
  </si>
  <si>
    <t>Cloro estabilizado, Aqua Klean tabletas</t>
  </si>
  <si>
    <t>AN0296</t>
  </si>
  <si>
    <t>Cloro estabilizado, galon de 3 libras</t>
  </si>
  <si>
    <t>AN0297</t>
  </si>
  <si>
    <t>Cloro Klinaccion, galon</t>
  </si>
  <si>
    <t>AN0298</t>
  </si>
  <si>
    <t>Cloruro de postasio</t>
  </si>
  <si>
    <t>AN0299</t>
  </si>
  <si>
    <t>Cobre activo tamponado cupramine, ato para uso marino o de agua dulce, de 2 litros</t>
  </si>
  <si>
    <t>Litros</t>
  </si>
  <si>
    <t>Donacion de Anamar</t>
  </si>
  <si>
    <t>AN0300</t>
  </si>
  <si>
    <t>Codo  1 1/2 PVC pulgadas</t>
  </si>
  <si>
    <t>AN0301</t>
  </si>
  <si>
    <t>Codo 3/4 pulgadas, PVC</t>
  </si>
  <si>
    <t>AN0302</t>
  </si>
  <si>
    <t>Codo 3/4 pulgadas, PVC, Presion</t>
  </si>
  <si>
    <t>AN0303</t>
  </si>
  <si>
    <t>Codo 3/4, Lukan</t>
  </si>
  <si>
    <t>AN0304</t>
  </si>
  <si>
    <t>Codo 45 de 1</t>
  </si>
  <si>
    <t>AN0305</t>
  </si>
  <si>
    <t>Codo 45 de 1 1/2 pulgada, PVC</t>
  </si>
  <si>
    <t>AN0306</t>
  </si>
  <si>
    <t>Codo 45 de 3/4</t>
  </si>
  <si>
    <t>AN0307</t>
  </si>
  <si>
    <t>Codo de 1 pulgadas, Presion, PVC</t>
  </si>
  <si>
    <t>AN0308</t>
  </si>
  <si>
    <t>Codo de 1 pulgadas, PVC</t>
  </si>
  <si>
    <t>AN0309</t>
  </si>
  <si>
    <t>Codo de 2, PVC</t>
  </si>
  <si>
    <t>AN0310</t>
  </si>
  <si>
    <t>Codo de 3 pulgadas,  drenaje PVC</t>
  </si>
  <si>
    <t>AN0311</t>
  </si>
  <si>
    <t>Codo de 3 PVC</t>
  </si>
  <si>
    <t>AN0312</t>
  </si>
  <si>
    <t>Codo de presión de 1/2 pulgadas pvc</t>
  </si>
  <si>
    <t>AN0313</t>
  </si>
  <si>
    <t>AN0314</t>
  </si>
  <si>
    <t xml:space="preserve">Codo pvc  1/2 pulgadas </t>
  </si>
  <si>
    <t>AN0315</t>
  </si>
  <si>
    <t>Codo PVC drenaje 6 x 90</t>
  </si>
  <si>
    <t>AN0316</t>
  </si>
  <si>
    <t>Cola Carpintero, Canon, Galon</t>
  </si>
  <si>
    <t>AN0317</t>
  </si>
  <si>
    <t>Conctactores de 32 amperes a 220 TYJ</t>
  </si>
  <si>
    <t>AN0318</t>
  </si>
  <si>
    <t>Conduflex de 3/4, manguera plastica, color negro de 100 pies</t>
  </si>
  <si>
    <t>AN0319</t>
  </si>
  <si>
    <t>Conduflex de 3/4, manguera plastica, rollo de 200 pies</t>
  </si>
  <si>
    <t>AN0320</t>
  </si>
  <si>
    <t>Conector de ducha de uso industrial, de acero inoxidable de 1/2 pulgadas, Aqua Flex</t>
  </si>
  <si>
    <t>AN0321</t>
  </si>
  <si>
    <t>Conector Liquid Tight 3/4 curvo, plastico (para manguera)</t>
  </si>
  <si>
    <t>AN0322</t>
  </si>
  <si>
    <t>Conector Liquid Tight 3/4 recto, plastico (para manguera)</t>
  </si>
  <si>
    <t>AN0323</t>
  </si>
  <si>
    <t>Conector p/manguera 3/4 hembra</t>
  </si>
  <si>
    <t>AN0324</t>
  </si>
  <si>
    <t>Conector p/manguera 3/4 macho</t>
  </si>
  <si>
    <t>AN0325</t>
  </si>
  <si>
    <t>Conector plastico para manguera, Truper</t>
  </si>
  <si>
    <t>AN0326</t>
  </si>
  <si>
    <t>Conector Sillita</t>
  </si>
  <si>
    <t>AN0327</t>
  </si>
  <si>
    <t xml:space="preserve">Conectore 3/4 Topaz  electric </t>
  </si>
  <si>
    <t>AN0328</t>
  </si>
  <si>
    <t>Conectores 220 TYJ</t>
  </si>
  <si>
    <t>AN0329</t>
  </si>
  <si>
    <t>Conectores cruvos de 1 pulgada</t>
  </si>
  <si>
    <t>AN0330</t>
  </si>
  <si>
    <t>Conectores de 1 Topaz  eclectric</t>
  </si>
  <si>
    <t>AN0331</t>
  </si>
  <si>
    <t>Conectores de alambre</t>
  </si>
  <si>
    <t>AN0332</t>
  </si>
  <si>
    <t>Conjunto de medico Azul XL</t>
  </si>
  <si>
    <t>AN0333</t>
  </si>
  <si>
    <t>Contactor de 32 A 220 V</t>
  </si>
  <si>
    <t>AN0334</t>
  </si>
  <si>
    <t>Contactore 18 ampere a 220 CNC</t>
  </si>
  <si>
    <t>AN0335</t>
  </si>
  <si>
    <t>Contactores de 50 amperes a 220, Hynndal</t>
  </si>
  <si>
    <t>AN0336</t>
  </si>
  <si>
    <t>Contactores Trisfasico de 50 amperes a 220 Amperes, 3 polos  Himel</t>
  </si>
  <si>
    <t>AN0337</t>
  </si>
  <si>
    <t>Contactores Trisfasico de 50 amperes a 220 Amperes. Himel</t>
  </si>
  <si>
    <t>AN0338</t>
  </si>
  <si>
    <t>Contactores Trisfasico de 65 amperes a 220 Amperes, Himel</t>
  </si>
  <si>
    <t>AN0339</t>
  </si>
  <si>
    <t xml:space="preserve">Contactores, himel 150 ampere </t>
  </si>
  <si>
    <t>AN0340</t>
  </si>
  <si>
    <t>Contenedores de muestra, Bluescross tapa blanca 4oz/ 120cc</t>
  </si>
  <si>
    <t>AN0341</t>
  </si>
  <si>
    <t>Contra canasta Ez-Flo</t>
  </si>
  <si>
    <t>AN0342</t>
  </si>
  <si>
    <t>Control de aire acondicionado universal</t>
  </si>
  <si>
    <t>AN0343</t>
  </si>
  <si>
    <t>Coolant 50-50 Capsa Tanque de 55 GL</t>
  </si>
  <si>
    <t>AN0344</t>
  </si>
  <si>
    <t>Copli de  3/4 pulgadas</t>
  </si>
  <si>
    <t>AN0345</t>
  </si>
  <si>
    <t>Coplin de 1/2 pulgadas</t>
  </si>
  <si>
    <t>AN0346</t>
  </si>
  <si>
    <t>Coplin de 2 pulgadas</t>
  </si>
  <si>
    <t>AN0347</t>
  </si>
  <si>
    <t>Copling  1 pulgadas,  PVC</t>
  </si>
  <si>
    <t>AN0348</t>
  </si>
  <si>
    <t>Copling  de 3 pulgadas, PVC</t>
  </si>
  <si>
    <t>AN0349</t>
  </si>
  <si>
    <t>Copling de 1 1/2 pulgadas, PVC</t>
  </si>
  <si>
    <t>AN0350</t>
  </si>
  <si>
    <t>Corrector liquido, Stabilo</t>
  </si>
  <si>
    <t>AN0351</t>
  </si>
  <si>
    <t>Crayones de cera (pelikan)</t>
  </si>
  <si>
    <t>AN0352</t>
  </si>
  <si>
    <t xml:space="preserve">Cremora en polvo para café de 32oz                                    </t>
  </si>
  <si>
    <t>AN0353</t>
  </si>
  <si>
    <t>Cuadernos de actividades  para niños</t>
  </si>
  <si>
    <t>AN0354</t>
  </si>
  <si>
    <t>Cubeta de pintura Acrilica Blanco Pro Blanco P-50</t>
  </si>
  <si>
    <t>AN0355</t>
  </si>
  <si>
    <t>Cubeta de pintura Pro Fragil 86,  Popular</t>
  </si>
  <si>
    <t>AN0356</t>
  </si>
  <si>
    <t>Cubeta de pintura semigloss pro fragil 86 Popular</t>
  </si>
  <si>
    <t>AN0357</t>
  </si>
  <si>
    <t>Cubeta de pintura Supra Satin Deep Lanco</t>
  </si>
  <si>
    <t>AN0358</t>
  </si>
  <si>
    <t xml:space="preserve">Cubierta de zapatos American piezas </t>
  </si>
  <si>
    <t>AN0359</t>
  </si>
  <si>
    <t>Cubierta de zapatos Blue cross  piezas</t>
  </si>
  <si>
    <t>AN0360</t>
  </si>
  <si>
    <t>Cubre Objetos C/100</t>
  </si>
  <si>
    <t>AN0361</t>
  </si>
  <si>
    <t>Cubre Zapatos  Luz med piezas</t>
  </si>
  <si>
    <t>AN0362</t>
  </si>
  <si>
    <t>Cubrefaldo de ducha</t>
  </si>
  <si>
    <t>AN0363</t>
  </si>
  <si>
    <t xml:space="preserve">Cucharas desechables plastifar de 25   und.                              </t>
  </si>
  <si>
    <t>AN0364</t>
  </si>
  <si>
    <t>Cuchillo de carniceria de 7. en acero</t>
  </si>
  <si>
    <t>AN0365</t>
  </si>
  <si>
    <t>Cuchillos desechables plastifar de 22 und.</t>
  </si>
  <si>
    <t>AN0366</t>
  </si>
  <si>
    <t>Curturetex und.</t>
  </si>
  <si>
    <t>AN0367</t>
  </si>
  <si>
    <t>Curva electrica de 1/2 en PVC</t>
  </si>
  <si>
    <t>AN0368</t>
  </si>
  <si>
    <t>Degreaser D4</t>
  </si>
  <si>
    <t>AN0369</t>
  </si>
  <si>
    <t>Desinfectante Akoo, Bebe</t>
  </si>
  <si>
    <t>AN0370</t>
  </si>
  <si>
    <t>Desinfectante Akoo, Mar Fresco</t>
  </si>
  <si>
    <t>AN0371</t>
  </si>
  <si>
    <t>Desinfectante Virkon</t>
  </si>
  <si>
    <t>AN0372</t>
  </si>
  <si>
    <t>Desinfectantes Brisa Marina</t>
  </si>
  <si>
    <t>AN0373</t>
  </si>
  <si>
    <t>Desinfectantes Lavanda</t>
  </si>
  <si>
    <t>AN0374</t>
  </si>
  <si>
    <t>Destapador de tuberia liquido recipiente de 1 GL</t>
  </si>
  <si>
    <t>AN0375</t>
  </si>
  <si>
    <t>Detergente en polvo, saco de 30 libras (Evelyn)</t>
  </si>
  <si>
    <t>AN0376</t>
  </si>
  <si>
    <t>Diclofenac sodico de 75 MG Solucion, inyectable</t>
  </si>
  <si>
    <t>AN0377</t>
  </si>
  <si>
    <t>Difendramina de 20 MG, Solucuion Inyenctable, Ampollas de 2 ML</t>
  </si>
  <si>
    <t>AN0378</t>
  </si>
  <si>
    <t>Difusor de aire, Cilindro 1</t>
  </si>
  <si>
    <t>AN0379</t>
  </si>
  <si>
    <t>Diluyente (Thinner), Claudette, 1 galon</t>
  </si>
  <si>
    <t>AN0380</t>
  </si>
  <si>
    <t>Disco de corte turbo para pulidora, 4 1/2 ceramica</t>
  </si>
  <si>
    <t>AN0381</t>
  </si>
  <si>
    <t>Disco de paño de cabuya, 5x 3/8</t>
  </si>
  <si>
    <t>AN0382</t>
  </si>
  <si>
    <t>Disolvente de pintura epoxica galon, Tropical</t>
  </si>
  <si>
    <t>AN0383</t>
  </si>
  <si>
    <t>Disolventes de pinturas Epoxica, Galones</t>
  </si>
  <si>
    <t>AN0384</t>
  </si>
  <si>
    <t>Disolventes de pinturas Epoxica, Popular Galones</t>
  </si>
  <si>
    <t>AN0385</t>
  </si>
  <si>
    <t>Porta cinta,Dispensador de cinta pegante Talbot</t>
  </si>
  <si>
    <t>AN0386</t>
  </si>
  <si>
    <t>Dispensador de Gel en metal</t>
  </si>
  <si>
    <t>Accesorios de baños</t>
  </si>
  <si>
    <t>AN0387</t>
  </si>
  <si>
    <t>Dispensador de Jabon Liquido</t>
  </si>
  <si>
    <t>AN0388</t>
  </si>
  <si>
    <t>Dispensador de papel higienico, Kimberlyn Clarck</t>
  </si>
  <si>
    <t>AN0389</t>
  </si>
  <si>
    <t>29/03/2019</t>
  </si>
  <si>
    <t xml:space="preserve">Dispensador de servilleta </t>
  </si>
  <si>
    <t>AN0390</t>
  </si>
  <si>
    <t>Dispensador de servilleta 393</t>
  </si>
  <si>
    <t>AN0391</t>
  </si>
  <si>
    <t xml:space="preserve">Dispensador de servilleta 545 </t>
  </si>
  <si>
    <t>AN0392</t>
  </si>
  <si>
    <t xml:space="preserve">Dispensador de servilleta familia </t>
  </si>
  <si>
    <t>AN0393</t>
  </si>
  <si>
    <t>29/08/2019</t>
  </si>
  <si>
    <t>Dispensador papel jumbo supply dept</t>
  </si>
  <si>
    <t>AN0394</t>
  </si>
  <si>
    <t>Dispensador papel jumbo, Role</t>
  </si>
  <si>
    <t>AN0395</t>
  </si>
  <si>
    <t>13/2/2025</t>
  </si>
  <si>
    <t>DOWSIL 795 BLACK SILICON (305 ML)</t>
  </si>
  <si>
    <t>AN0396</t>
  </si>
  <si>
    <t>Ducha de Regadera Zeta Batch</t>
  </si>
  <si>
    <t>AN0397</t>
  </si>
  <si>
    <t>DVD Maxell  und.</t>
  </si>
  <si>
    <t>AN0398</t>
  </si>
  <si>
    <t>Enchufe C/Tierra Macho 110V 515PV plastico, Levinton</t>
  </si>
  <si>
    <t>AN0399</t>
  </si>
  <si>
    <t>Enchufe C/Tierra Macho 250V  plastico, Levinton</t>
  </si>
  <si>
    <t>AN0400</t>
  </si>
  <si>
    <t>Engrapadora de pinza metalica de 20 hojas, Studmark</t>
  </si>
  <si>
    <t>AN0401</t>
  </si>
  <si>
    <t>Escoba Dora</t>
  </si>
  <si>
    <t>AN0402</t>
  </si>
  <si>
    <t>Escoba Kika</t>
  </si>
  <si>
    <t>AN0403</t>
  </si>
  <si>
    <t xml:space="preserve">Escoba Linda. </t>
  </si>
  <si>
    <t>AN0404</t>
  </si>
  <si>
    <t>Escoba Sunny</t>
  </si>
  <si>
    <t>AN0405</t>
  </si>
  <si>
    <t>Escoba, Samba</t>
  </si>
  <si>
    <t>AN0406</t>
  </si>
  <si>
    <t>Escobillón (Barredoras) cortas, negra</t>
  </si>
  <si>
    <t>AN0407</t>
  </si>
  <si>
    <t xml:space="preserve">Escobillón (Barredoras) Duro </t>
  </si>
  <si>
    <t>AN0408</t>
  </si>
  <si>
    <t>16/12/2024</t>
  </si>
  <si>
    <t>Eslinga de 2t x 5 mts. X 38 mm, con trinquete, Sujetador con matraca Ratchet tie down</t>
  </si>
  <si>
    <t>AN0409</t>
  </si>
  <si>
    <t>27/12/2020</t>
  </si>
  <si>
    <t>Esmalte Industrial Tropical, Azul Royal, Galones</t>
  </si>
  <si>
    <t>AN0410</t>
  </si>
  <si>
    <t>20/09/2024</t>
  </si>
  <si>
    <t>Esmeril Fino, cubeta</t>
  </si>
  <si>
    <t>AN0411</t>
  </si>
  <si>
    <t>Esmeril Grueso, Cubeta</t>
  </si>
  <si>
    <t>AN0412</t>
  </si>
  <si>
    <t>Esmeril Ultra fino</t>
  </si>
  <si>
    <t>AN0413</t>
  </si>
  <si>
    <t>Esmeril Ultra Grueso, 3 M</t>
  </si>
  <si>
    <t>AN0414</t>
  </si>
  <si>
    <t>Espatula de metal 3 pulgadas, mango rojo, Roma</t>
  </si>
  <si>
    <t>AN0415</t>
  </si>
  <si>
    <t>Espatula de metal 4 pulgadas, Truper</t>
  </si>
  <si>
    <t>AN0416</t>
  </si>
  <si>
    <t>Espatula plastica de 3 pulgadas,  Truper</t>
  </si>
  <si>
    <t>AN0417</t>
  </si>
  <si>
    <t>Espatula plastica de 4, Roma</t>
  </si>
  <si>
    <t>AN0418</t>
  </si>
  <si>
    <t>Espatula plastica, manga platico simple de 4 pulgadas, punta recta, Truper</t>
  </si>
  <si>
    <t>AN0419</t>
  </si>
  <si>
    <t>Espatulas 10 CM, Atlas</t>
  </si>
  <si>
    <t>AN0420</t>
  </si>
  <si>
    <t>Espatulas 8 CM, Atlas</t>
  </si>
  <si>
    <t>AN0421</t>
  </si>
  <si>
    <t xml:space="preserve">Espiral  para encuadernacion 16 mm und. </t>
  </si>
  <si>
    <t>AN0422</t>
  </si>
  <si>
    <t>Espiral No. 11 rings lette size por und.</t>
  </si>
  <si>
    <t>AN0423</t>
  </si>
  <si>
    <t>Espiral No. 19 rings lette size por und.</t>
  </si>
  <si>
    <t>AN0424</t>
  </si>
  <si>
    <t xml:space="preserve">Espiral No. 32 mm und </t>
  </si>
  <si>
    <t>AN0425</t>
  </si>
  <si>
    <t xml:space="preserve">Espiral para encuadernacion 12  mm und. </t>
  </si>
  <si>
    <t>AN0426</t>
  </si>
  <si>
    <t>Espiral para encuadernacion,  Velmer, 10 mm und.</t>
  </si>
  <si>
    <t>AN0427</t>
  </si>
  <si>
    <t xml:space="preserve">Espiral para encuadernacion,  Velmer, 14 mm </t>
  </si>
  <si>
    <t>AN0428</t>
  </si>
  <si>
    <t xml:space="preserve">Espiral para encuadernacion,  Velmer, 38 mm </t>
  </si>
  <si>
    <t>AN0429</t>
  </si>
  <si>
    <t>Espiral para encuadernacion,  Velmer, 51mm, und.</t>
  </si>
  <si>
    <t>AN0430</t>
  </si>
  <si>
    <t>Espiral para encuadernacion,  Velmer, 8mm, und.</t>
  </si>
  <si>
    <t>AN0431</t>
  </si>
  <si>
    <t>Esponjas de fregar kit 2+1 Oks</t>
  </si>
  <si>
    <t>AN0432</t>
  </si>
  <si>
    <t>Estaño</t>
  </si>
  <si>
    <t>AN0433</t>
  </si>
  <si>
    <t>Estopa de algodón paquetes de 1 Libra</t>
  </si>
  <si>
    <t>AN0434</t>
  </si>
  <si>
    <t>Estuche Multiuso para damas</t>
  </si>
  <si>
    <t>AN0435</t>
  </si>
  <si>
    <t>Etiquetas de tortuga</t>
  </si>
  <si>
    <t>AN0436</t>
  </si>
  <si>
    <t>Etiquetas Laser, 2 3/4 x 2 3/4x  7x7 CM</t>
  </si>
  <si>
    <t>AN0437</t>
  </si>
  <si>
    <t>Extension de 14.5 metro</t>
  </si>
  <si>
    <t>AN0438</t>
  </si>
  <si>
    <t>26/06/2024</t>
  </si>
  <si>
    <t>Extension magnetica Truper</t>
  </si>
  <si>
    <t>AN0439</t>
  </si>
  <si>
    <t xml:space="preserve">Faja lumbar truper L </t>
  </si>
  <si>
    <t>AN0440</t>
  </si>
  <si>
    <t xml:space="preserve">Faja lumbar truper M </t>
  </si>
  <si>
    <t>AN0441</t>
  </si>
  <si>
    <t xml:space="preserve">Faja lumbar truper XL </t>
  </si>
  <si>
    <t>AN0442</t>
  </si>
  <si>
    <t>Falda para arbol de fibra de poliester 69cm 96/1</t>
  </si>
  <si>
    <t>AN0443</t>
  </si>
  <si>
    <t>Felpa para Puerta</t>
  </si>
  <si>
    <t>AN0444</t>
  </si>
  <si>
    <t>24/07/2024</t>
  </si>
  <si>
    <t xml:space="preserve">Felpa sarasa und. </t>
  </si>
  <si>
    <t>AN0445</t>
  </si>
  <si>
    <t>Ferre Automotriz, Power Rider, galon</t>
  </si>
  <si>
    <t>AN0446</t>
  </si>
  <si>
    <t xml:space="preserve">Fibra de vidrio yda </t>
  </si>
  <si>
    <t>AN0447</t>
  </si>
  <si>
    <t>Fieltro mann und.</t>
  </si>
  <si>
    <t>AN0448</t>
  </si>
  <si>
    <t>Filtro aire PA 2806 Baldwin</t>
  </si>
  <si>
    <t>AN0449</t>
  </si>
  <si>
    <t>Filtro Baldwin B99,</t>
  </si>
  <si>
    <t>AN0450</t>
  </si>
  <si>
    <t>Filtro Baldwin BD 103</t>
  </si>
  <si>
    <t>AN0451</t>
  </si>
  <si>
    <t>Filtro Baldwin BF957 D</t>
  </si>
  <si>
    <t>AN0452</t>
  </si>
  <si>
    <t>13/12/2024</t>
  </si>
  <si>
    <t>Filtro Baldwin BT230</t>
  </si>
  <si>
    <t>AN0453</t>
  </si>
  <si>
    <t>Filtro Bauer de toma de aire</t>
  </si>
  <si>
    <t>AN0454</t>
  </si>
  <si>
    <t>Filtro BD103 CUMMINS Doble Filtracion 3318853 LF3000</t>
  </si>
  <si>
    <t>AN0455</t>
  </si>
  <si>
    <t>Filtro de gasoil BF 892, Baldwin</t>
  </si>
  <si>
    <t>AN0456</t>
  </si>
  <si>
    <t>17/12/2024</t>
  </si>
  <si>
    <t>Filtro BF 970, Baldwin</t>
  </si>
  <si>
    <t>AN0457</t>
  </si>
  <si>
    <t>Filtro BT 259, Baldwin</t>
  </si>
  <si>
    <t>AN0458</t>
  </si>
  <si>
    <t>Filtro coolant Sakira WG 5706</t>
  </si>
  <si>
    <t>AN0459</t>
  </si>
  <si>
    <t>Filtro de Aire PA1712 Elemento Aire</t>
  </si>
  <si>
    <t>AN0460</t>
  </si>
  <si>
    <t>Filtro de aire para compresor de aire Bauer pequeño</t>
  </si>
  <si>
    <t>AN0461</t>
  </si>
  <si>
    <t>Filtro de bronce de 4</t>
  </si>
  <si>
    <t>AN0462</t>
  </si>
  <si>
    <t>Filtro de bronce de 6</t>
  </si>
  <si>
    <t>AN0463</t>
  </si>
  <si>
    <t>Filtro de combustible</t>
  </si>
  <si>
    <t>AN0464</t>
  </si>
  <si>
    <t>Filtro de Gasoil element - 10</t>
  </si>
  <si>
    <t>AN0465</t>
  </si>
  <si>
    <t>Filtro FF996  (HASTINGS)</t>
  </si>
  <si>
    <t>AN0466</t>
  </si>
  <si>
    <t>Filtro Fleetguard FF211</t>
  </si>
  <si>
    <t>AN0467</t>
  </si>
  <si>
    <t>Filtro gasoil Hastings FF 996</t>
  </si>
  <si>
    <t>AN0468</t>
  </si>
  <si>
    <t>Filtro Hastings LF 364</t>
  </si>
  <si>
    <t>AN0469</t>
  </si>
  <si>
    <t>Filtro PA 1712 (BALDWIN)</t>
  </si>
  <si>
    <t>AN0470</t>
  </si>
  <si>
    <t>Filtro vegetal</t>
  </si>
  <si>
    <t>AN0471</t>
  </si>
  <si>
    <t>Flake, alimentos para peces, cubeta de 11.24 L (2.3KGS)</t>
  </si>
  <si>
    <t>AN0472</t>
  </si>
  <si>
    <t>Flor Navideña doradas y plateadas</t>
  </si>
  <si>
    <t>AN0473</t>
  </si>
  <si>
    <t xml:space="preserve">Folders  Manila File, color verdes,  cajas </t>
  </si>
  <si>
    <t>AN0474</t>
  </si>
  <si>
    <t>Folders amarillo 8 1/2 x 11, Xcelent, paquetes de 50 unidades</t>
  </si>
  <si>
    <t>AN0475</t>
  </si>
  <si>
    <t>Folders Blanco con bolsillo</t>
  </si>
  <si>
    <t>AN0476</t>
  </si>
  <si>
    <t>Folders Crema,  8 1/2 x 13</t>
  </si>
  <si>
    <t>AN0477</t>
  </si>
  <si>
    <t>Folders Rojo con bolsillo por unidad</t>
  </si>
  <si>
    <t>AN0478</t>
  </si>
  <si>
    <t>Folders Xcelent,  color rosado cajas</t>
  </si>
  <si>
    <t>AN0479</t>
  </si>
  <si>
    <t>Formol 40% Galon</t>
  </si>
  <si>
    <t>AN0480</t>
  </si>
  <si>
    <t>Fotocelda Smart Life 50/60 HZ</t>
  </si>
  <si>
    <t>AN0481</t>
  </si>
  <si>
    <t xml:space="preserve">Frazada Azul </t>
  </si>
  <si>
    <t>AN0482</t>
  </si>
  <si>
    <t>15/7/2025</t>
  </si>
  <si>
    <t>Fundas plastica negras, 30 Galones, 28 x 35</t>
  </si>
  <si>
    <t>AN0483</t>
  </si>
  <si>
    <t>Fundas plastica negras, 55 Galones (36x45)</t>
  </si>
  <si>
    <t>AN0484</t>
  </si>
  <si>
    <t>22/7/2025</t>
  </si>
  <si>
    <t>Fundas negras, 60 Galones</t>
  </si>
  <si>
    <t>AN0485</t>
  </si>
  <si>
    <t>Fundasnegras, 65 Galones</t>
  </si>
  <si>
    <t>AN0486</t>
  </si>
  <si>
    <t>Gafas quirurgicas und.</t>
  </si>
  <si>
    <t>AN0487</t>
  </si>
  <si>
    <t>Galon de pintura Epoxica Gris Oscuro 08</t>
  </si>
  <si>
    <t>AN0488</t>
  </si>
  <si>
    <t>Gancho Para archivar , Talbot 70 MM, Caja</t>
  </si>
  <si>
    <t>AN0489</t>
  </si>
  <si>
    <t>Gasa Esteriles C/100</t>
  </si>
  <si>
    <t>AN0490</t>
  </si>
  <si>
    <t>Gaza tipo almoada Paq.</t>
  </si>
  <si>
    <t>Paquete</t>
  </si>
  <si>
    <t>AN0491</t>
  </si>
  <si>
    <t xml:space="preserve">Gel para manos, Jarabacoa, Galones </t>
  </si>
  <si>
    <t>AN0492</t>
  </si>
  <si>
    <t xml:space="preserve">Gel Santizante Right Choice, Galon </t>
  </si>
  <si>
    <t>AN0493</t>
  </si>
  <si>
    <t>Glucometro KIT</t>
  </si>
  <si>
    <t>AN0494</t>
  </si>
  <si>
    <t>Gorro para cirujanos blue cross und.</t>
  </si>
  <si>
    <t>AN0495</t>
  </si>
  <si>
    <t>18/10/2022</t>
  </si>
  <si>
    <t>Gorro para enfermeras azul  und.</t>
  </si>
  <si>
    <t>AN0496</t>
  </si>
  <si>
    <t>Gorro Quirurgico und.</t>
  </si>
  <si>
    <t>AN0497</t>
  </si>
  <si>
    <t>Grapadora Bostitch</t>
  </si>
  <si>
    <t>AN0498</t>
  </si>
  <si>
    <t>17/12/2021</t>
  </si>
  <si>
    <t xml:space="preserve">Grapadora Swingline </t>
  </si>
  <si>
    <t>AN0499</t>
  </si>
  <si>
    <t>Grapas Nustra,</t>
  </si>
  <si>
    <t>AN0500</t>
  </si>
  <si>
    <t>Griferia para fregaderos de 8, Lukan</t>
  </si>
  <si>
    <t>AN0501</t>
  </si>
  <si>
    <t>Guante B, Scotch</t>
  </si>
  <si>
    <t>AN0502</t>
  </si>
  <si>
    <t>Guante de buceo, Size L</t>
  </si>
  <si>
    <t>AN0503</t>
  </si>
  <si>
    <t>Guante de buceo, Size M</t>
  </si>
  <si>
    <t>AN0504</t>
  </si>
  <si>
    <t>Guante de buceo, Size S</t>
  </si>
  <si>
    <t>AN0505</t>
  </si>
  <si>
    <t>Guante de buceo, Size XL</t>
  </si>
  <si>
    <t>AN0506</t>
  </si>
  <si>
    <t>Guante de Jardineria, Size M</t>
  </si>
  <si>
    <t>AN0507</t>
  </si>
  <si>
    <t>Guante de proteccion Grerse Monkey pares</t>
  </si>
  <si>
    <t>AN0508</t>
  </si>
  <si>
    <t>AN0509</t>
  </si>
  <si>
    <t>AN0510</t>
  </si>
  <si>
    <t>AN0511</t>
  </si>
  <si>
    <t>AN0512</t>
  </si>
  <si>
    <t>Equipo de Proteccion y  seguridad</t>
  </si>
  <si>
    <t>AN0513</t>
  </si>
  <si>
    <t>Guante Reforz. Obrero GU-Teca-R, Truper</t>
  </si>
  <si>
    <t>Ferreteria/Herramienta</t>
  </si>
  <si>
    <t>AN0514</t>
  </si>
  <si>
    <t xml:space="preserve">Guantes  de proteccion ECO pares </t>
  </si>
  <si>
    <t>AN0515</t>
  </si>
  <si>
    <t xml:space="preserve">Guantes Gross Med Latex, Cajas Size M </t>
  </si>
  <si>
    <t>AN0516</t>
  </si>
  <si>
    <t>Guantes manos Acra</t>
  </si>
  <si>
    <t>AN0517</t>
  </si>
  <si>
    <t>Guantes Nipro Glove, cajas de 100 und.</t>
  </si>
  <si>
    <t>AN0518</t>
  </si>
  <si>
    <t>Guantes Nitrile Glove, Size S. Caja</t>
  </si>
  <si>
    <t>AN0519</t>
  </si>
  <si>
    <t>Guantes Ontex glove L, Cajas de 100 und.</t>
  </si>
  <si>
    <t>AN0520</t>
  </si>
  <si>
    <t xml:space="preserve">Guantes Ontex gloves S, Cajas de 100 und. </t>
  </si>
  <si>
    <t>AN0521</t>
  </si>
  <si>
    <t>Guantes Quirurgicos  S .  Safe Care,  cajas</t>
  </si>
  <si>
    <t>AN0522</t>
  </si>
  <si>
    <t>AN0523</t>
  </si>
  <si>
    <t>Guantes Quirurgicos L  . Safe Care Cajas</t>
  </si>
  <si>
    <t>AN0524</t>
  </si>
  <si>
    <t xml:space="preserve">Guantes Quirurgicos, Size M, Safe Care, Cajas </t>
  </si>
  <si>
    <t>AN0525</t>
  </si>
  <si>
    <t>Guantes Truper pares size L</t>
  </si>
  <si>
    <t>AN0526</t>
  </si>
  <si>
    <t>Habichuelas variadas pq de 2 lbs</t>
  </si>
  <si>
    <t>AN0527</t>
  </si>
  <si>
    <t>Hand Sanitizer, Galon</t>
  </si>
  <si>
    <t>AN0528</t>
  </si>
  <si>
    <t>Hebilla plastica negra</t>
  </si>
  <si>
    <t>AN0529</t>
  </si>
  <si>
    <t>Heparina sodico de 5000 UI Solucion</t>
  </si>
  <si>
    <t>AN0530</t>
  </si>
  <si>
    <t>Hilo redonde para debrozadora de 2.7mm, Truper</t>
  </si>
  <si>
    <t>Rollo</t>
  </si>
  <si>
    <t>AN0531</t>
  </si>
  <si>
    <t>Hilo redondo para desbrozadora para chaper 262m, TRUPER 2.4mm</t>
  </si>
  <si>
    <t>AN0532</t>
  </si>
  <si>
    <t>Huevos blancos, carton de 30/1</t>
  </si>
  <si>
    <t>AN0533</t>
  </si>
  <si>
    <t>Impermeabilizante cano Elastomaster 5 GL</t>
  </si>
  <si>
    <t>AN0534</t>
  </si>
  <si>
    <t>Impulsador de inodoro Push-Bottom, de 2 pulgadas, DAVON</t>
  </si>
  <si>
    <t>AN0535</t>
  </si>
  <si>
    <t>Infrared Themometer</t>
  </si>
  <si>
    <t>AN0536</t>
  </si>
  <si>
    <t>Interrruptor, Levinton</t>
  </si>
  <si>
    <t>AN0537</t>
  </si>
  <si>
    <t>Interruptor  sencillo de 1,  BTICINO</t>
  </si>
  <si>
    <t>AN0538</t>
  </si>
  <si>
    <t>Interruptor de 2, Ticino</t>
  </si>
  <si>
    <t>AN0539</t>
  </si>
  <si>
    <t>Interruptor doble, BTICINO</t>
  </si>
  <si>
    <t>AN0540</t>
  </si>
  <si>
    <t>Interruptor Triple</t>
  </si>
  <si>
    <t>AN0541</t>
  </si>
  <si>
    <t>Interruptores doble de 15A, color blanco (Oprow)</t>
  </si>
  <si>
    <t>AN0542</t>
  </si>
  <si>
    <t>Interruptores sencillos de 15A color blanco (Oprow)</t>
  </si>
  <si>
    <t>AN0543</t>
  </si>
  <si>
    <t>Jabon Clorexin 4% Antiseptico para la piel, Laboratorio LAAND</t>
  </si>
  <si>
    <t>AN0544</t>
  </si>
  <si>
    <t>Jabon Clorexin 4% Antiseptico para la piel, Procleanm Galon</t>
  </si>
  <si>
    <t>AN0545</t>
  </si>
  <si>
    <t>Jabon de cuaba liquido, Jarabacoa multiuso</t>
  </si>
  <si>
    <t>AN0546</t>
  </si>
  <si>
    <t>Jabon liquido bactericida, Proclean, Galon</t>
  </si>
  <si>
    <t>AN0547</t>
  </si>
  <si>
    <t>Jabon Tork</t>
  </si>
  <si>
    <t>AN0548</t>
  </si>
  <si>
    <t>Jaladore marpec</t>
  </si>
  <si>
    <t>AN0549</t>
  </si>
  <si>
    <t>Jeringa 10ML C/100 CJ</t>
  </si>
  <si>
    <t>AN0550</t>
  </si>
  <si>
    <t>Jeringa 1ML C/100 CJ</t>
  </si>
  <si>
    <t>AN0551</t>
  </si>
  <si>
    <t>Jeringa 20ML C/100 CJ</t>
  </si>
  <si>
    <t>AN0552</t>
  </si>
  <si>
    <t>Jeringa 3ML C/100 CJ</t>
  </si>
  <si>
    <t>AN0553</t>
  </si>
  <si>
    <t>Jeringa 5ML C/100 CJ</t>
  </si>
  <si>
    <t>AN0554</t>
  </si>
  <si>
    <t>Jeringas de 3cc, 23 GX1 (Donacion) unidad</t>
  </si>
  <si>
    <t>AN0555</t>
  </si>
  <si>
    <t>Juego de barrena de concreto,diametro 1/2 x 12</t>
  </si>
  <si>
    <t>AN0556</t>
  </si>
  <si>
    <t>Juego de barrena de concreto,diametro 3/8 x 12</t>
  </si>
  <si>
    <t>AN0557</t>
  </si>
  <si>
    <t>Juego de barrena de concreto,diametro 5/8 x 8</t>
  </si>
  <si>
    <t>AN0558</t>
  </si>
  <si>
    <t>Juego de cifon Cocina</t>
  </si>
  <si>
    <t>AN0559</t>
  </si>
  <si>
    <t>Juego de cuchillo Mustad</t>
  </si>
  <si>
    <t>AN0560</t>
  </si>
  <si>
    <t>18/6/2025</t>
  </si>
  <si>
    <t>Juego de destornilladores 10 Pcs</t>
  </si>
  <si>
    <t>AN0561</t>
  </si>
  <si>
    <t>Juego de valvula de entrada</t>
  </si>
  <si>
    <t>AN0562</t>
  </si>
  <si>
    <t>Juego geometrico ponter juego.</t>
  </si>
  <si>
    <t>AN0563</t>
  </si>
  <si>
    <t>Juegos de  destornilladores electricos Truper</t>
  </si>
  <si>
    <t>AN0564</t>
  </si>
  <si>
    <t xml:space="preserve">Juegos de detornilladores Inc-co,  Cada juego  trae 10 </t>
  </si>
  <si>
    <t>AN0565</t>
  </si>
  <si>
    <t>Junta de cera para inodoro con guia, KINBOOR</t>
  </si>
  <si>
    <t>AN0566</t>
  </si>
  <si>
    <t>Junta Dreicer de 2</t>
  </si>
  <si>
    <t>AN0567</t>
  </si>
  <si>
    <t>Junta Dreicer de 6</t>
  </si>
  <si>
    <t>AN0568</t>
  </si>
  <si>
    <t>Junta Dreise de 3</t>
  </si>
  <si>
    <t>AN0569</t>
  </si>
  <si>
    <t xml:space="preserve">Kit de aventura GOPRO 3.0 </t>
  </si>
  <si>
    <t>AN0570</t>
  </si>
  <si>
    <t>Kit p/tanque inodoro completo Coflex</t>
  </si>
  <si>
    <t>AN0571</t>
  </si>
  <si>
    <t>Kit para inodoros, Kit tanques para inodoros, valvula de llenado, valvula de entrada doble y accesorios, Famal</t>
  </si>
  <si>
    <t>AN0572</t>
  </si>
  <si>
    <t>Kits de detección de Sulfato de Cobre (Donacion de Anamar)</t>
  </si>
  <si>
    <t>AN0573</t>
  </si>
  <si>
    <t xml:space="preserve">Kores cinta para maquina de escribir </t>
  </si>
  <si>
    <t>AN0574</t>
  </si>
  <si>
    <t>Label CD/DVD, 8.5 x 11, Key Media, hojas</t>
  </si>
  <si>
    <t>AN0575</t>
  </si>
  <si>
    <t>Label para pendaflex, Kleer Fax</t>
  </si>
  <si>
    <t>AN0576</t>
  </si>
  <si>
    <t xml:space="preserve">Labels &amp; Ink Jet Labels, CD/ DVD </t>
  </si>
  <si>
    <t>AN0577</t>
  </si>
  <si>
    <t>Labels &amp; Ink Jet Labels, White shipping labels 2 x 4</t>
  </si>
  <si>
    <t>AN0578</t>
  </si>
  <si>
    <t>Laminating Pouch Film 229 x 292MM</t>
  </si>
  <si>
    <t>AN0579</t>
  </si>
  <si>
    <t>Lamiting  Film, 229mm x 292mm, Velmer</t>
  </si>
  <si>
    <t>AN0580</t>
  </si>
  <si>
    <t>Lampara 400 W IP66, RUDO</t>
  </si>
  <si>
    <t>AN0581</t>
  </si>
  <si>
    <t>Lampara de color de 100W</t>
  </si>
  <si>
    <t>AN0582</t>
  </si>
  <si>
    <t>Lampara de LED N020-D06018 SEM</t>
  </si>
  <si>
    <t>AN0583</t>
  </si>
  <si>
    <t>Lampara de LED N030-C0609 UNA</t>
  </si>
  <si>
    <t>AN0584</t>
  </si>
  <si>
    <t>Lampara de LED N050-B06018 SOL</t>
  </si>
  <si>
    <t>AN0585</t>
  </si>
  <si>
    <t>Lampara Emergency Led R- 2L, (120 / 277V), SAF</t>
  </si>
  <si>
    <t>AN0586</t>
  </si>
  <si>
    <t>Lampara Led 18w  125x18x17, ILUKON</t>
  </si>
  <si>
    <t>AN0587</t>
  </si>
  <si>
    <t>Lampara Led N020-D06018 SEM</t>
  </si>
  <si>
    <t>AN0588</t>
  </si>
  <si>
    <t>Lampara Led N030-C0609 UNA</t>
  </si>
  <si>
    <t>AN0589</t>
  </si>
  <si>
    <t>Lampara Led N050-B06018 SOL</t>
  </si>
  <si>
    <t>AN0590</t>
  </si>
  <si>
    <t>Lampara LED panel light, 3W Rudo</t>
  </si>
  <si>
    <t>AN0591</t>
  </si>
  <si>
    <t>Lamparas LED Ceiling 110-120V 50/60Hz 15w</t>
  </si>
  <si>
    <t>AN0592</t>
  </si>
  <si>
    <t xml:space="preserve">Lapiz de carbon Hb, Beifa cajas </t>
  </si>
  <si>
    <t>AN0593</t>
  </si>
  <si>
    <t>Lapiz de carbon Hbnoz, Pointer</t>
  </si>
  <si>
    <t>AN0594</t>
  </si>
  <si>
    <t>Laser Ink Jet labels, 1 x 25/8, Maco Hojas</t>
  </si>
  <si>
    <t>AN0595</t>
  </si>
  <si>
    <t>Lava platos Limon  ACEL</t>
  </si>
  <si>
    <t>AN0596</t>
  </si>
  <si>
    <t>Lava platos Limon  akoo</t>
  </si>
  <si>
    <t>AN0597</t>
  </si>
  <si>
    <t>Llave de paso plastica, bola 3/4 PVC</t>
  </si>
  <si>
    <t>AN0598</t>
  </si>
  <si>
    <t>Lazoz Navidad doradas y plateadas</t>
  </si>
  <si>
    <t>AN0599</t>
  </si>
  <si>
    <t>Lente quirurgicos transparente</t>
  </si>
  <si>
    <t>AN0600</t>
  </si>
  <si>
    <t>Lente Safecare, Lente de seguridad</t>
  </si>
  <si>
    <t>AN0601</t>
  </si>
  <si>
    <t>Lentes de seguridad transparente, mamey y negro Truper</t>
  </si>
  <si>
    <t>AN0602</t>
  </si>
  <si>
    <t xml:space="preserve">Letter size, 2 x 4, Labels Herma </t>
  </si>
  <si>
    <t>AN0603</t>
  </si>
  <si>
    <t xml:space="preserve">Libreta de Raya 5 X 8 </t>
  </si>
  <si>
    <t>AN0604</t>
  </si>
  <si>
    <t>Libretas impermeables 3 x 5 Pulg. Resistente al agua</t>
  </si>
  <si>
    <t>Papeleria</t>
  </si>
  <si>
    <t>AN0605</t>
  </si>
  <si>
    <t>Libro Record 500 paginas</t>
  </si>
  <si>
    <t>AN0606</t>
  </si>
  <si>
    <t>Lija de agua #1000, Norton</t>
  </si>
  <si>
    <t>AN0607</t>
  </si>
  <si>
    <t>Lija de agua #1500, Norton</t>
  </si>
  <si>
    <t>AN0608</t>
  </si>
  <si>
    <t>Lija de agua #2000 Norton</t>
  </si>
  <si>
    <t>AN0609</t>
  </si>
  <si>
    <t>Lija de agua #220, Abracol</t>
  </si>
  <si>
    <t>AN0610</t>
  </si>
  <si>
    <t>Lija de agua #220, Norton</t>
  </si>
  <si>
    <t>AN0611</t>
  </si>
  <si>
    <t>Lija de agua #2500, Norton</t>
  </si>
  <si>
    <t>AN0612</t>
  </si>
  <si>
    <t>Lija de agua 1000, Orientcraf</t>
  </si>
  <si>
    <t>AN0613</t>
  </si>
  <si>
    <t>Lija de agua 2000, Orientcraf</t>
  </si>
  <si>
    <t>AN0614</t>
  </si>
  <si>
    <t>Lija de agua 2500, Norrton Microfina</t>
  </si>
  <si>
    <t>AN0615</t>
  </si>
  <si>
    <t>Lija de agua 800, Orientcraf</t>
  </si>
  <si>
    <t>AN0616</t>
  </si>
  <si>
    <t>Lija de agua de 2000</t>
  </si>
  <si>
    <t>AN0617</t>
  </si>
  <si>
    <t>Lija de agua No. 1500</t>
  </si>
  <si>
    <t>AN0618</t>
  </si>
  <si>
    <t>Lija ultra fina #100</t>
  </si>
  <si>
    <t>AN0619</t>
  </si>
  <si>
    <t>Lija ultra fina #1500</t>
  </si>
  <si>
    <t>AN0620</t>
  </si>
  <si>
    <t>Lima Triangular de 8 pulgadas con hacer endurecido</t>
  </si>
  <si>
    <t>AN0621</t>
  </si>
  <si>
    <t>Limpiador de ceramica, Mude, Decaline</t>
  </si>
  <si>
    <t>AN0622</t>
  </si>
  <si>
    <t>Limpiador de ceramicas en galones</t>
  </si>
  <si>
    <t>AN0623</t>
  </si>
  <si>
    <t xml:space="preserve">Limpiador de contacto Wurth </t>
  </si>
  <si>
    <t>AN0624</t>
  </si>
  <si>
    <t>Linda, color mamey</t>
  </si>
  <si>
    <t>AN0625</t>
  </si>
  <si>
    <t>Linterna Led 2000lm recargable 13x8, Truper</t>
  </si>
  <si>
    <t>AN0626</t>
  </si>
  <si>
    <t>Liquid Paper, Paper Mate</t>
  </si>
  <si>
    <t>AN0627</t>
  </si>
  <si>
    <t>Llave ajustable de 10 MM Truper</t>
  </si>
  <si>
    <t>AN0628</t>
  </si>
  <si>
    <t>Llave ajustable de 12 MM Truper</t>
  </si>
  <si>
    <t>AN0629</t>
  </si>
  <si>
    <t>Llave angular 1/2 x 1/2 europea Foset</t>
  </si>
  <si>
    <t>AN0630</t>
  </si>
  <si>
    <t>Llave angular 1/2 x 3/8 pulgadas</t>
  </si>
  <si>
    <t>AN0631</t>
  </si>
  <si>
    <t xml:space="preserve">Llave Angular de dos salidas </t>
  </si>
  <si>
    <t>AN0632</t>
  </si>
  <si>
    <t>Llave bola PVC 1 pulgadas, PVC</t>
  </si>
  <si>
    <t>AN0633</t>
  </si>
  <si>
    <t>Llave bola PVC 1/2 pulgadas, PVC</t>
  </si>
  <si>
    <t>AN0634</t>
  </si>
  <si>
    <t>Llave bola PVC 3/4 pulgadas sin rosca, PVC</t>
  </si>
  <si>
    <t>AN0635</t>
  </si>
  <si>
    <t>Llave bronce de chorro 1/2, Aquumax</t>
  </si>
  <si>
    <t>AN0636</t>
  </si>
  <si>
    <t>Llave bronce de chorro 3/4 (AquaMAX)</t>
  </si>
  <si>
    <t>AN0637</t>
  </si>
  <si>
    <t>Llave combinada 10 MM china</t>
  </si>
  <si>
    <t>AN0638</t>
  </si>
  <si>
    <t>Llave de paso 3 LD Taiwan</t>
  </si>
  <si>
    <t>AN0639</t>
  </si>
  <si>
    <t>Llave de chorro para jardin de 1/2 pulgadas de bronce</t>
  </si>
  <si>
    <t>AN0640</t>
  </si>
  <si>
    <t xml:space="preserve">Llave de chorro PVC    </t>
  </si>
  <si>
    <t>AN0641</t>
  </si>
  <si>
    <t>Llave de chorro PVC 1/2, SH Premiun</t>
  </si>
  <si>
    <t>AN0642</t>
  </si>
  <si>
    <t>Llave de ducha PVC</t>
  </si>
  <si>
    <t>AN0643</t>
  </si>
  <si>
    <t>Llave de paso de 1/2</t>
  </si>
  <si>
    <t>AN0644</t>
  </si>
  <si>
    <t>Llave de paso de 2 pulgadas, PVC</t>
  </si>
  <si>
    <t>AN0645</t>
  </si>
  <si>
    <t>Llave de paso de 3</t>
  </si>
  <si>
    <t>AN0646</t>
  </si>
  <si>
    <t>27/5/2025</t>
  </si>
  <si>
    <t>Llave de paso de 3/4 bola</t>
  </si>
  <si>
    <t>AN0647</t>
  </si>
  <si>
    <t>Llave de paso plastica, bola 1 PVC</t>
  </si>
  <si>
    <t>AN0648</t>
  </si>
  <si>
    <t>Llave de paso plastica, bola 1/2 PVC</t>
  </si>
  <si>
    <t>AN0649</t>
  </si>
  <si>
    <t>Llave de paso plastica, bola 2 PVC</t>
  </si>
  <si>
    <t>AN0650</t>
  </si>
  <si>
    <t>Llave de paso PVC de 1</t>
  </si>
  <si>
    <t>AN0651</t>
  </si>
  <si>
    <t>Llave de paso PVC de 1 1/2</t>
  </si>
  <si>
    <t>AN0652</t>
  </si>
  <si>
    <t>Llave para inodoro de presion ZURN</t>
  </si>
  <si>
    <t>AN0653</t>
  </si>
  <si>
    <t>Llave sencilla lavamanos, Aquitiva</t>
  </si>
  <si>
    <t>AN0654</t>
  </si>
  <si>
    <t>Llave tipo mariposa PVC de 4</t>
  </si>
  <si>
    <t>AN0655</t>
  </si>
  <si>
    <t>Llaves PVC de 2, sin rosca</t>
  </si>
  <si>
    <t>AN0656</t>
  </si>
  <si>
    <t>Lona Azul Reforzada 4x6 Truper</t>
  </si>
  <si>
    <t>AN0657</t>
  </si>
  <si>
    <t>Lona plastica 3.6m x 4.8m gris</t>
  </si>
  <si>
    <t>AN0658</t>
  </si>
  <si>
    <t>27/11/2024</t>
  </si>
  <si>
    <t>Lona plastica 40 x 60, color azul</t>
  </si>
  <si>
    <t>AN0659</t>
  </si>
  <si>
    <t>Lona plástica de 14x18 azul (Heavy Duty Tarp)</t>
  </si>
  <si>
    <t>AN0660</t>
  </si>
  <si>
    <t>Lona plástica de 18x12 azul (NAVYTarpaulin)</t>
  </si>
  <si>
    <t>AN0661</t>
  </si>
  <si>
    <t>Lona reforzada truper 1.5mx2m und.</t>
  </si>
  <si>
    <t>AN0662</t>
  </si>
  <si>
    <t>Luces de control, Piboto</t>
  </si>
  <si>
    <t>AN0663</t>
  </si>
  <si>
    <t>Luces Led 100 W, Rudo</t>
  </si>
  <si>
    <t>AN0664</t>
  </si>
  <si>
    <t>Luces Led 400 W, Rudo</t>
  </si>
  <si>
    <t>AN0665</t>
  </si>
  <si>
    <t>Luces Led 50W a 10W</t>
  </si>
  <si>
    <t>AN0666</t>
  </si>
  <si>
    <t>Luz Led Nav. Alambre blanco</t>
  </si>
  <si>
    <t>AN0667</t>
  </si>
  <si>
    <t>Lysol Clean galon</t>
  </si>
  <si>
    <t>AN0668</t>
  </si>
  <si>
    <t>Lysol Spray</t>
  </si>
  <si>
    <t>AN0669</t>
  </si>
  <si>
    <t xml:space="preserve">Maceta, Master </t>
  </si>
  <si>
    <t>AN0670</t>
  </si>
  <si>
    <t>Machete 18 C/mango corneta</t>
  </si>
  <si>
    <t>AN0671</t>
  </si>
  <si>
    <t>Machete ancho 18, corneta MOCHA color ladrillo</t>
  </si>
  <si>
    <t>AN0672</t>
  </si>
  <si>
    <t>AN0673</t>
  </si>
  <si>
    <t xml:space="preserve">Machete tipo burriquito de 14 </t>
  </si>
  <si>
    <t>AN0674</t>
  </si>
  <si>
    <t>Magadine solucion, JDSA, Galon</t>
  </si>
  <si>
    <t>AN0675</t>
  </si>
  <si>
    <t>Magadisol espuma gemisida, JDSA</t>
  </si>
  <si>
    <t>AN0676</t>
  </si>
  <si>
    <t>Malla cedaso, rollo</t>
  </si>
  <si>
    <t>AN0677</t>
  </si>
  <si>
    <t>Malla para peces Nylon</t>
  </si>
  <si>
    <t>AN0678</t>
  </si>
  <si>
    <t>Mandil delantal de 49 cm x 84 cm x 25 cm</t>
  </si>
  <si>
    <t>AN0679</t>
  </si>
  <si>
    <t>Manguera de gas, color rojo metros</t>
  </si>
  <si>
    <t>AN0680</t>
  </si>
  <si>
    <t>Manguera de lavamano de 3/8 x 16, Yare</t>
  </si>
  <si>
    <t>AN0681</t>
  </si>
  <si>
    <t>Manguera de lavamano de 3/8 x 20, Yare</t>
  </si>
  <si>
    <t>AN0682</t>
  </si>
  <si>
    <t>Manguera de lavamano de metal 3/8 x 12</t>
  </si>
  <si>
    <t>AN0683</t>
  </si>
  <si>
    <t>Manguera de nivel 3/8, Truper, rollo de 100 metros</t>
  </si>
  <si>
    <t>AN0684</t>
  </si>
  <si>
    <t>Manguera Kelos 5/8,  3/4, 100 Pie</t>
  </si>
  <si>
    <t>AN0685</t>
  </si>
  <si>
    <t>Manguera Kelos 5/8,  3/4, 50 Pie</t>
  </si>
  <si>
    <t>AN0686</t>
  </si>
  <si>
    <t>Manguera para inodoro 3/8 pulgadas</t>
  </si>
  <si>
    <t>AN0687</t>
  </si>
  <si>
    <t>Manguera para inodoro 5/8 pulgadas</t>
  </si>
  <si>
    <t>AN0688</t>
  </si>
  <si>
    <t>Mantenedor de carga 12 V</t>
  </si>
  <si>
    <t>AN0689</t>
  </si>
  <si>
    <t>Mantenedor de carga 24 V</t>
  </si>
  <si>
    <t>AN0690</t>
  </si>
  <si>
    <t>manual</t>
  </si>
  <si>
    <t>AN0691</t>
  </si>
  <si>
    <t>Marcador  permanente negro Printek.</t>
  </si>
  <si>
    <t>AN0692</t>
  </si>
  <si>
    <t>Marcador de pagina 45mm x 12mm Talbot</t>
  </si>
  <si>
    <t>AN0693</t>
  </si>
  <si>
    <t>26/04/2024</t>
  </si>
  <si>
    <t>Marcador permanente negro Artline</t>
  </si>
  <si>
    <t>AN0694</t>
  </si>
  <si>
    <t>Marcadores de pizarra negro und.</t>
  </si>
  <si>
    <t>AN0695</t>
  </si>
  <si>
    <t>Marcadores para pizarra Studmark, Azules und.</t>
  </si>
  <si>
    <t>AN0696</t>
  </si>
  <si>
    <t>Marcadores permanentes sislo negros und.</t>
  </si>
  <si>
    <t>AN0697</t>
  </si>
  <si>
    <t>Marcadores Permanete Studmark azules und.</t>
  </si>
  <si>
    <t>AN0698</t>
  </si>
  <si>
    <t>Marcadores pizarra Pointer rojos und.</t>
  </si>
  <si>
    <t>AN0699</t>
  </si>
  <si>
    <t>Marco de segueta, Stanley de 12</t>
  </si>
  <si>
    <t>AN0700</t>
  </si>
  <si>
    <t>Martillo trupper</t>
  </si>
  <si>
    <t>AN0701</t>
  </si>
  <si>
    <t>Mascarilla LUZ MED</t>
  </si>
  <si>
    <t>AN0702</t>
  </si>
  <si>
    <t>Mascarillas Blanca und.</t>
  </si>
  <si>
    <t>AN0703</t>
  </si>
  <si>
    <t>23/02/2024</t>
  </si>
  <si>
    <t>Mascarillas desechables , N95, paquetes</t>
  </si>
  <si>
    <t>AN0704</t>
  </si>
  <si>
    <t>Mascarillas desechables , Safare Care, Caja de 50 unidades</t>
  </si>
  <si>
    <t>AN0705</t>
  </si>
  <si>
    <t>Masilla Acrilica Cano, cartucho</t>
  </si>
  <si>
    <t>AN0706</t>
  </si>
  <si>
    <t>Masilla Cano, color blanco, recipiente de 1/4</t>
  </si>
  <si>
    <t>AN0707</t>
  </si>
  <si>
    <t>Masking tape verde Scoth 3M</t>
  </si>
  <si>
    <t>AN0708</t>
  </si>
  <si>
    <t>Medidor Claudette Cloro PH</t>
  </si>
  <si>
    <t>AN0709</t>
  </si>
  <si>
    <t>Mezcla lisa para empañete</t>
  </si>
  <si>
    <t>AN0710</t>
  </si>
  <si>
    <t>Mezcla para pañete ( Funda de 42.5 KG</t>
  </si>
  <si>
    <t>Ferreteria/ Construccion</t>
  </si>
  <si>
    <t>AN0711</t>
  </si>
  <si>
    <t>Mezcladora para fregadero, 1 entrada monomano, 2 manguera cromada</t>
  </si>
  <si>
    <t>AN0712</t>
  </si>
  <si>
    <t>Mezcladora para fregadero, 2 llave para 2 mangueras cromada</t>
  </si>
  <si>
    <t>AN0713</t>
  </si>
  <si>
    <t>Mezcladora para lavamanos de uso industrial, manomando a 2 mangueras</t>
  </si>
  <si>
    <t>AN0714</t>
  </si>
  <si>
    <t>Mezcladora para lavamanos Smart Life</t>
  </si>
  <si>
    <t>AN0715</t>
  </si>
  <si>
    <t>Microfiber Tower, lanilla amarilla (Toallitas) 30/1</t>
  </si>
  <si>
    <t>AN0716</t>
  </si>
  <si>
    <t>Mini Rolo para pintar hierros, de un solo rodillo, de microfibra, Cano</t>
  </si>
  <si>
    <t>AN0717</t>
  </si>
  <si>
    <t>Monitor de fase rango de 190 a 480 voltios</t>
  </si>
  <si>
    <t>AN0718</t>
  </si>
  <si>
    <t>Monitores de face ( Timer)</t>
  </si>
  <si>
    <t>AN0719</t>
  </si>
  <si>
    <t>Monitores de fase Littelisse</t>
  </si>
  <si>
    <t>AN0720</t>
  </si>
  <si>
    <t>Monomano para lavamanos, Lukan</t>
  </si>
  <si>
    <t>AN0721</t>
  </si>
  <si>
    <t>Montaje de 3 bolas, Marpac</t>
  </si>
  <si>
    <t>AN0722</t>
  </si>
  <si>
    <t>Mopa abrillantadora</t>
  </si>
  <si>
    <t>AN0723</t>
  </si>
  <si>
    <t>Mortero para recibrimiento, Zika</t>
  </si>
  <si>
    <t>AN0724</t>
  </si>
  <si>
    <t>Rolo de 9 pulgadas, BYP</t>
  </si>
  <si>
    <t>AN0725</t>
  </si>
  <si>
    <t>26/06/204</t>
  </si>
  <si>
    <t>Mota para brillo, #7</t>
  </si>
  <si>
    <t>AN0726</t>
  </si>
  <si>
    <t>Mota, Lancon de 9 x 1 1/4</t>
  </si>
  <si>
    <t>AN0727</t>
  </si>
  <si>
    <t>Mouse Pad</t>
  </si>
  <si>
    <t>AN0728</t>
  </si>
  <si>
    <t xml:space="preserve">Nevera de playa 16 LTS, IGOO </t>
  </si>
  <si>
    <t>AN0729</t>
  </si>
  <si>
    <t>Niple de acero inoxidable de 1/2 x 2 pulgadas</t>
  </si>
  <si>
    <t>AN0730</t>
  </si>
  <si>
    <t>Niple de acero inoxidable de 1/2 x 3 pulgadas</t>
  </si>
  <si>
    <t>AN0731</t>
  </si>
  <si>
    <t>Nota adhesiva  solute ch 2x3 amarillo und.</t>
  </si>
  <si>
    <t>AN0732</t>
  </si>
  <si>
    <t>Nota adhesiva (post-it) 73x123 amarilla und. grande</t>
  </si>
  <si>
    <t>AN0733</t>
  </si>
  <si>
    <t>Nota adhesiva office 3x3 amarillo  und. 75 x 75 mm</t>
  </si>
  <si>
    <t>AN0734</t>
  </si>
  <si>
    <t xml:space="preserve">Nota adhesivas  2 x 3 Printex stickey, amarillo </t>
  </si>
  <si>
    <t>AN0735</t>
  </si>
  <si>
    <t>17/12/2018</t>
  </si>
  <si>
    <t>Notas  Adhesiva talbot  3x2 color amarillo luminico und.</t>
  </si>
  <si>
    <t>AN0736</t>
  </si>
  <si>
    <t>Notas  Adhsiva 3x3 und. Colores</t>
  </si>
  <si>
    <t>AN0737</t>
  </si>
  <si>
    <t>Notas adhesivas 3x2  talbot color naranja neon und.</t>
  </si>
  <si>
    <t>AN0738</t>
  </si>
  <si>
    <t>Notas adhesivas 3x2 talbot color Azul neon und.</t>
  </si>
  <si>
    <t>AN0739</t>
  </si>
  <si>
    <t>Notas adhesivas 3x2 talbot color limoncillo neon und.</t>
  </si>
  <si>
    <t>AN0740</t>
  </si>
  <si>
    <t>Notas adhesivas 3x2 talbot color rosado neon und.</t>
  </si>
  <si>
    <t>AN0741</t>
  </si>
  <si>
    <t>Notas adhesivas 3x2 talbot color verde  neon und.</t>
  </si>
  <si>
    <t>AN0742</t>
  </si>
  <si>
    <t>Notas adhesivas 50x76mm amarillo, Milan,  und.</t>
  </si>
  <si>
    <t>AN0743</t>
  </si>
  <si>
    <t>Overol manga corta  (size L)</t>
  </si>
  <si>
    <t>AN0744</t>
  </si>
  <si>
    <t>Overol manga corta  (size M)</t>
  </si>
  <si>
    <t>AN0745</t>
  </si>
  <si>
    <t xml:space="preserve">Pala Cuadrada Y9 C/mango Prestul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</si>
  <si>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AN0746</t>
  </si>
  <si>
    <t>Pala de corte 8 1/4 (21CM), Truper</t>
  </si>
  <si>
    <t>AN0747</t>
  </si>
  <si>
    <t>Pala Redonda C/mango Prestul</t>
  </si>
  <si>
    <t>AN0748</t>
  </si>
  <si>
    <t xml:space="preserve">Palo de escoba amarillo </t>
  </si>
  <si>
    <t>AN0749</t>
  </si>
  <si>
    <t>Palo de escoba Linda</t>
  </si>
  <si>
    <t>AN0750</t>
  </si>
  <si>
    <t>Palo derecogedor de basura Reyna</t>
  </si>
  <si>
    <t>AN0751</t>
  </si>
  <si>
    <t xml:space="preserve">Palo escoba kika </t>
  </si>
  <si>
    <t>AN0752</t>
  </si>
  <si>
    <t>Palo para mapo</t>
  </si>
  <si>
    <t>AN0753</t>
  </si>
  <si>
    <t>Palo rastrillo bellota</t>
  </si>
  <si>
    <t>AN0754</t>
  </si>
  <si>
    <t xml:space="preserve">Palo rastrillo truper </t>
  </si>
  <si>
    <t>AN0755</t>
  </si>
  <si>
    <t xml:space="preserve">Palo recogedor de agua  </t>
  </si>
  <si>
    <t>AN0756</t>
  </si>
  <si>
    <t>Palo recogedor de basura linda</t>
  </si>
  <si>
    <t>AN0757</t>
  </si>
  <si>
    <t>Palometa Blanca</t>
  </si>
  <si>
    <t>AN0758</t>
  </si>
  <si>
    <t>Palos gris con amarillos</t>
  </si>
  <si>
    <t>AN0759</t>
  </si>
  <si>
    <t>Panel Led 2x2 40W 6000K ROOMLUX</t>
  </si>
  <si>
    <t>AN0760</t>
  </si>
  <si>
    <t xml:space="preserve">Pantalon de hombre, Jeans para hombre </t>
  </si>
  <si>
    <t>AN0761</t>
  </si>
  <si>
    <t>Pantalones   (30)</t>
  </si>
  <si>
    <t>AN0762</t>
  </si>
  <si>
    <t>Pantalones   (32)</t>
  </si>
  <si>
    <t>AN0763</t>
  </si>
  <si>
    <t>Pantalones   (40)</t>
  </si>
  <si>
    <t>AN0764</t>
  </si>
  <si>
    <t>Pantalones   (42)</t>
  </si>
  <si>
    <t>AN0765</t>
  </si>
  <si>
    <t>Pantalones  (34)</t>
  </si>
  <si>
    <t>AN0766</t>
  </si>
  <si>
    <t>Pantalones formales para hombre azul tergal</t>
  </si>
  <si>
    <t>AN0767</t>
  </si>
  <si>
    <t xml:space="preserve">Pantalones formales para hombre color negro </t>
  </si>
  <si>
    <t>AN0768</t>
  </si>
  <si>
    <t xml:space="preserve">Pantalones funcionales para damas, material sintetico 96% nylon, </t>
  </si>
  <si>
    <t>AN0769</t>
  </si>
  <si>
    <t xml:space="preserve">Pantalones funcionales para Hombres, material sintetico 96% nylon, </t>
  </si>
  <si>
    <t>AN0770</t>
  </si>
  <si>
    <t>Pantalones Jeans para dama</t>
  </si>
  <si>
    <t>AN0771</t>
  </si>
  <si>
    <t>Papel aluminio de 2/1</t>
  </si>
  <si>
    <t>AN0772</t>
  </si>
  <si>
    <t>Papel carbon, Pointer, color azul</t>
  </si>
  <si>
    <t>AN0773</t>
  </si>
  <si>
    <t>Papel Carbon, Shunchuan color negro</t>
  </si>
  <si>
    <t>AN0774</t>
  </si>
  <si>
    <t>Papel de baño 2 hojas 350</t>
  </si>
  <si>
    <t>AN0775</t>
  </si>
  <si>
    <t>Papel de Baño BLIC</t>
  </si>
  <si>
    <t>AN0776</t>
  </si>
  <si>
    <t>Papel de Baño Natura</t>
  </si>
  <si>
    <t>AN0777</t>
  </si>
  <si>
    <t>Papel de hilo 8.5x11 paq.</t>
  </si>
  <si>
    <t>AN0778</t>
  </si>
  <si>
    <t>Papel de lamina 8.5 x 11, Hewlett Packard</t>
  </si>
  <si>
    <t>AN0779</t>
  </si>
  <si>
    <t>Papel fotografico, Glossy Ink Jet Paper, 8.5 x 11 , Hojas</t>
  </si>
  <si>
    <t>AN0780</t>
  </si>
  <si>
    <t>14/7/2025</t>
  </si>
  <si>
    <t>Papel Toalla, Rollo x ud</t>
  </si>
  <si>
    <t>AN0781</t>
  </si>
  <si>
    <t>Paper Clips 33MM, Printek</t>
  </si>
  <si>
    <t>AN0782</t>
  </si>
  <si>
    <t>Paper clips 50MM, Printek</t>
  </si>
  <si>
    <t>AN0783</t>
  </si>
  <si>
    <t>Pasador de 5/8 a 1.6 CM</t>
  </si>
  <si>
    <t>AN0784</t>
  </si>
  <si>
    <t>Pasta de tomate, lata de 7 lbs.</t>
  </si>
  <si>
    <t>AN0785</t>
  </si>
  <si>
    <t>Pega P/ceramica Pegatod gris</t>
  </si>
  <si>
    <t>AN0786</t>
  </si>
  <si>
    <t>pegamento de ceramica gris (Pegadosa)</t>
  </si>
  <si>
    <t>AN0787</t>
  </si>
  <si>
    <t>Pegamento UHU, und.</t>
  </si>
  <si>
    <t>AN0788</t>
  </si>
  <si>
    <t>Peganmento, Goma blanca, Aztec</t>
  </si>
  <si>
    <t>AN0789</t>
  </si>
  <si>
    <t>Pelicula de diapositiva para copiadoras 81/2 X 11, 3M, Unidades</t>
  </si>
  <si>
    <t>AN0790</t>
  </si>
  <si>
    <t>Pelitizado Engorde para peces, sacos de 55 LBS</t>
  </si>
  <si>
    <t>AN0791</t>
  </si>
  <si>
    <t>Pendaflex 8 1/2 x 14</t>
  </si>
  <si>
    <t>AN0792</t>
  </si>
  <si>
    <t>Pendaflex Ever Print Classifiacation, Letter Size</t>
  </si>
  <si>
    <t>AN0793</t>
  </si>
  <si>
    <t>Pendaflex und.</t>
  </si>
  <si>
    <t>AN0794</t>
  </si>
  <si>
    <t>Penetrante Spray Anti Rust (W 40)</t>
  </si>
  <si>
    <t>AN0795</t>
  </si>
  <si>
    <t>Perchero de tres Ganchos</t>
  </si>
  <si>
    <t>AN0796</t>
  </si>
  <si>
    <t>Perforadora de dos hoyos,  Printek</t>
  </si>
  <si>
    <t>AN0797</t>
  </si>
  <si>
    <t>Perita</t>
  </si>
  <si>
    <t>AN0798</t>
  </si>
  <si>
    <t>Pesas plomo de 2 lbs</t>
  </si>
  <si>
    <t>AN0799</t>
  </si>
  <si>
    <t>Pesas plomo de 3 lbs</t>
  </si>
  <si>
    <t>AN0800</t>
  </si>
  <si>
    <t>25/3/2025</t>
  </si>
  <si>
    <t>Petri cuatrado 21 paquete de 10/1</t>
  </si>
  <si>
    <t>AN0801</t>
  </si>
  <si>
    <t>Petri Diche redondo de 150mm x 15mm 1 paquete de 10/1</t>
  </si>
  <si>
    <t>AN0802</t>
  </si>
  <si>
    <t>Photo Paper 8.5 x 11, Fotofinish</t>
  </si>
  <si>
    <t>AN0803</t>
  </si>
  <si>
    <t>Piboton para caja de control</t>
  </si>
  <si>
    <t>AN0804</t>
  </si>
  <si>
    <t>Pico de 5 libra, mango fibra de vidrio de 36</t>
  </si>
  <si>
    <t>AN0805</t>
  </si>
  <si>
    <t>Piedra de amolar cuchillo de 6</t>
  </si>
  <si>
    <t>AN0806</t>
  </si>
  <si>
    <t xml:space="preserve">Piedra perfumada Inodoro, Arom, Frutas silvestre </t>
  </si>
  <si>
    <t>AN0807</t>
  </si>
  <si>
    <t>Piedra perfumada Inodoro, Arom, Jardin Lavanda</t>
  </si>
  <si>
    <t>AN0808</t>
  </si>
  <si>
    <t>Piedra perfumada Inodoro, Arom, Pradera Popurri</t>
  </si>
  <si>
    <t>AN0809</t>
  </si>
  <si>
    <t>Piedra perfumada Inodoro, Arom, Vainilla en Flor</t>
  </si>
  <si>
    <t>AN0810</t>
  </si>
  <si>
    <t xml:space="preserve">Piedras de olor para baño, aroma variados </t>
  </si>
  <si>
    <t>AN0811</t>
  </si>
  <si>
    <t>Pijama Medico Tela</t>
  </si>
  <si>
    <t>AN0812</t>
  </si>
  <si>
    <t>Baterias Duracell AA</t>
  </si>
  <si>
    <t>AN0813</t>
  </si>
  <si>
    <t>Baterias Duracell AAA UND.</t>
  </si>
  <si>
    <t>AN0814</t>
  </si>
  <si>
    <t>Pila ProCell AA,  und.</t>
  </si>
  <si>
    <t>AN0815</t>
  </si>
  <si>
    <t>Pinsa de presion de 10MM,Pretul</t>
  </si>
  <si>
    <t>AN0816</t>
  </si>
  <si>
    <t>Pintura Acrilica, Blanco Hueso, King</t>
  </si>
  <si>
    <t>AN0817</t>
  </si>
  <si>
    <t>Pintura Amarillo Canario 13, Epoxica Popular</t>
  </si>
  <si>
    <t>AN0818</t>
  </si>
  <si>
    <t>Pintura Epoxica azul claro No.53, Con catalizador incluido, PEGASUS</t>
  </si>
  <si>
    <t>AN0819</t>
  </si>
  <si>
    <t>Pintura Epoxica Azul Oscuro</t>
  </si>
  <si>
    <t>AN0820</t>
  </si>
  <si>
    <t>Pintura Epoxica azul Oscuro, Con catalizador incluido, PEGASUS</t>
  </si>
  <si>
    <t>AN0821</t>
  </si>
  <si>
    <t>Pintura Epoxica Rojo Chino</t>
  </si>
  <si>
    <t>AN0822</t>
  </si>
  <si>
    <t>Pintura Epoxica Rojo Chino No.10, Con catalizador incluido, PEGASUS</t>
  </si>
  <si>
    <t>AN0823</t>
  </si>
  <si>
    <t xml:space="preserve">Pintura Epoxita, color Ladrillo </t>
  </si>
  <si>
    <t>AN0824</t>
  </si>
  <si>
    <t>Pintura Epoxita, color Rojo 10 Popular</t>
  </si>
  <si>
    <t>AN0825</t>
  </si>
  <si>
    <t>Pintura Industrial, color gris 08, Cano, Galones</t>
  </si>
  <si>
    <t>AN0826</t>
  </si>
  <si>
    <t>Pintura Laca con brillo, Cano</t>
  </si>
  <si>
    <t>AN0827</t>
  </si>
  <si>
    <t>Pintura mate tropical, color verde fresco, cubeta</t>
  </si>
  <si>
    <t>AN0828</t>
  </si>
  <si>
    <t>Pintura Oleo Color No.2, Sienna tostada</t>
  </si>
  <si>
    <t>AN0829</t>
  </si>
  <si>
    <t>Pintura Oleo Color No.3 Color Ocre Oscuro</t>
  </si>
  <si>
    <t>AN0830</t>
  </si>
  <si>
    <t>Pintura Popular Amarillo Canario Epoxita</t>
  </si>
  <si>
    <t>AN0831</t>
  </si>
  <si>
    <t>Pintura Popular Azul 05, popular con catalizador</t>
  </si>
  <si>
    <t>AN0832</t>
  </si>
  <si>
    <t>Pintura Popular Crema 51, Epoxica, Galones</t>
  </si>
  <si>
    <t>AN0833</t>
  </si>
  <si>
    <t xml:space="preserve">Pintura Popular Epoxica Blanco 50 </t>
  </si>
  <si>
    <t>AN0834</t>
  </si>
  <si>
    <t>Pintura Popular Epoxica Blanco 50 con catalizador, galones</t>
  </si>
  <si>
    <t>AN0835</t>
  </si>
  <si>
    <t>Pintura Popular Epoxita, color Rojo 10</t>
  </si>
  <si>
    <t>AN0836</t>
  </si>
  <si>
    <t>Pintura Popular Verde 04, Epoxica, Galones</t>
  </si>
  <si>
    <t>AN0837</t>
  </si>
  <si>
    <t>Pintura  Epoxica, Azul 05, Galones, Popular,</t>
  </si>
  <si>
    <t>AN0838</t>
  </si>
  <si>
    <t>Pintura Popular, Azul 93 positivo acrilico mate</t>
  </si>
  <si>
    <t>AN0839</t>
  </si>
  <si>
    <t>Pintura Popular, Crema 51, Epoxica, Galones</t>
  </si>
  <si>
    <t>AN0840</t>
  </si>
  <si>
    <t>Pintura Popular, Negro 00, Epoxica, Galones</t>
  </si>
  <si>
    <t>AN0841</t>
  </si>
  <si>
    <t>AN0842</t>
  </si>
  <si>
    <t>Pintura Satinada Color blanco 00, Cano,  Cubeta de 5 Galones</t>
  </si>
  <si>
    <t>AN0843</t>
  </si>
  <si>
    <t>Pintura Satinada Crema 13 B 3 D, Cubeta</t>
  </si>
  <si>
    <t>AN0844</t>
  </si>
  <si>
    <t>Pintura Supra Satin Deep, Lancon, cubeta de 5 galones</t>
  </si>
  <si>
    <t>AN0845</t>
  </si>
  <si>
    <t>Pintura Tropical  de  Señalizacion, Amarilla, Galones</t>
  </si>
  <si>
    <t>AN0846</t>
  </si>
  <si>
    <t>Pintura Tropical Amarillo Canario, Galones</t>
  </si>
  <si>
    <t>AN0847</t>
  </si>
  <si>
    <t>Pintura tropical Satinada, color Arena 74, Cubeta</t>
  </si>
  <si>
    <t>AN0848</t>
  </si>
  <si>
    <t>Pintura Tropical, Azul 05,Epoxica, Galones</t>
  </si>
  <si>
    <t>AN0849</t>
  </si>
  <si>
    <t>Pintura Tropical, Azul 53 Claro,Epoxica Galones</t>
  </si>
  <si>
    <t>AN0850</t>
  </si>
  <si>
    <t>Pintura Tropical, Azul Claro 53, Epoxica Galones</t>
  </si>
  <si>
    <t>AN0851</t>
  </si>
  <si>
    <t>Pintura Tropical, Azul Royal 69, Galones</t>
  </si>
  <si>
    <t>AN0852</t>
  </si>
  <si>
    <t>Pintura Tropical, Barniz Plus F-10</t>
  </si>
  <si>
    <t>AN0853</t>
  </si>
  <si>
    <t>Pintura Tropical, Bronce oscuro No. 19</t>
  </si>
  <si>
    <t>AN0854</t>
  </si>
  <si>
    <t>Pintura tropical, color Azul Alba, cubeta</t>
  </si>
  <si>
    <t>AN0855</t>
  </si>
  <si>
    <t>Pintura Tropical, Ferrer Galones</t>
  </si>
  <si>
    <t>AN0856</t>
  </si>
  <si>
    <t>Pintura Tropical, Terra cota 38, Galones</t>
  </si>
  <si>
    <t>AN0857</t>
  </si>
  <si>
    <t>27/4/2025</t>
  </si>
  <si>
    <t>Pintura Ultra Acrilica Rojo Geranio 127 popular GL</t>
  </si>
  <si>
    <t>AN0858</t>
  </si>
  <si>
    <t>Pintura verde Oscuro 04, Epoxica Popular</t>
  </si>
  <si>
    <t>AN0859</t>
  </si>
  <si>
    <t>Pinturas Epoxica  Supra Satinada Deep, Cubeta de (05), Galones</t>
  </si>
  <si>
    <t>AN0860</t>
  </si>
  <si>
    <t>Pinzas de liniero, klein Tools,  und.</t>
  </si>
  <si>
    <t>AN0861</t>
  </si>
  <si>
    <t>Pipette tips color amarillo bandelam  und.</t>
  </si>
  <si>
    <t>AN0862</t>
  </si>
  <si>
    <t>Pistola de Pintar, Total</t>
  </si>
  <si>
    <t>AN0863</t>
  </si>
  <si>
    <t>Pistola de Pintar, Truper</t>
  </si>
  <si>
    <t>AN0864</t>
  </si>
  <si>
    <t>Placa de Petrux</t>
  </si>
  <si>
    <t>AN0865</t>
  </si>
  <si>
    <t>Plana de albañil de 10, 250mm Beno</t>
  </si>
  <si>
    <t>AN0866</t>
  </si>
  <si>
    <t>Plastico aderente, plastic wrap 12 x 2000 Rollo</t>
  </si>
  <si>
    <t>AN0867</t>
  </si>
  <si>
    <t>Platos #6 Plastifar  crema</t>
  </si>
  <si>
    <t>AN0868</t>
  </si>
  <si>
    <t>Platos #6 Plastifar blanco</t>
  </si>
  <si>
    <t>AN0869</t>
  </si>
  <si>
    <t>Platos Foam hondo</t>
  </si>
  <si>
    <t>AN0870</t>
  </si>
  <si>
    <t>Platos Foam No 9</t>
  </si>
  <si>
    <t>AN0871</t>
  </si>
  <si>
    <t>Plot de bateria, Baterry Terminal, Pares</t>
  </si>
  <si>
    <t>AN0872</t>
  </si>
  <si>
    <t>Pollo entero (fresco)</t>
  </si>
  <si>
    <t>Libra</t>
  </si>
  <si>
    <t>AN0873</t>
  </si>
  <si>
    <t>Pollo entero de 5 lbs</t>
  </si>
  <si>
    <t>AN0874</t>
  </si>
  <si>
    <t xml:space="preserve">Polo de baterias, Pretul </t>
  </si>
  <si>
    <t>AN0875</t>
  </si>
  <si>
    <t>POP-UPINDEX  UND.</t>
  </si>
  <si>
    <t>AN0876</t>
  </si>
  <si>
    <t xml:space="preserve">Porta candado </t>
  </si>
  <si>
    <t>AN0877</t>
  </si>
  <si>
    <t>Porta cinta 3mm</t>
  </si>
  <si>
    <t>AN0878</t>
  </si>
  <si>
    <t>Porta Lapiz, cuadrado negro</t>
  </si>
  <si>
    <t>AN0879</t>
  </si>
  <si>
    <t>Porta Lapiz, Redondo negro</t>
  </si>
  <si>
    <t>AN0880</t>
  </si>
  <si>
    <t>Porta Objeto C/50</t>
  </si>
  <si>
    <t>AN0881</t>
  </si>
  <si>
    <t>Porta Rolo Estándar, BYP</t>
  </si>
  <si>
    <t>AN0882</t>
  </si>
  <si>
    <t>Porta Rolo, Lancon</t>
  </si>
  <si>
    <t>AN0883</t>
  </si>
  <si>
    <t>Pulsador C/Luz Rojo, base metalica, 10A, 3A/240V Himel</t>
  </si>
  <si>
    <t>AN0884</t>
  </si>
  <si>
    <t>Rastrillos plasticos con mango, diente fuerte color verde</t>
  </si>
  <si>
    <t>AN0885</t>
  </si>
  <si>
    <t xml:space="preserve">Ratrillo de hierro, Truper con sus palos </t>
  </si>
  <si>
    <t>AN0886</t>
  </si>
  <si>
    <t>Ratrillo mamey, plasticos</t>
  </si>
  <si>
    <t>AN0887</t>
  </si>
  <si>
    <t>Ratrillo Rojo de hierro</t>
  </si>
  <si>
    <t>AN0888</t>
  </si>
  <si>
    <t>Ratrillo verde de hierro</t>
  </si>
  <si>
    <t>AN0889</t>
  </si>
  <si>
    <t>Rauter</t>
  </si>
  <si>
    <t>AN0890</t>
  </si>
  <si>
    <t>Reagent Alcohol 95%, Medical Chrmicals, Galon</t>
  </si>
  <si>
    <t>AN0891</t>
  </si>
  <si>
    <t>Receive Lock 5/8, Diamate</t>
  </si>
  <si>
    <t>AN0892</t>
  </si>
  <si>
    <t>Recogedor de agua</t>
  </si>
  <si>
    <t>AN0893</t>
  </si>
  <si>
    <t>Recubrimiento de pintura Popular, Epoxiguard</t>
  </si>
  <si>
    <t>AN0894</t>
  </si>
  <si>
    <t>Reduccion 3/4 a 1/2</t>
  </si>
  <si>
    <t>AN0895</t>
  </si>
  <si>
    <t>Reflector LED 500W con supresor de picos, KVA</t>
  </si>
  <si>
    <t>AN0896</t>
  </si>
  <si>
    <t>Reflector Led de 100W, IP16, tipo plano, 3,000K, 120V (Wellmax)</t>
  </si>
  <si>
    <t>AN0897</t>
  </si>
  <si>
    <t>Regilete metal</t>
  </si>
  <si>
    <t>AN0898</t>
  </si>
  <si>
    <t xml:space="preserve">Reglas pointer </t>
  </si>
  <si>
    <t>AN0899</t>
  </si>
  <si>
    <t>Regletas de 6 tomas, plásticas, 110/120V, 15A</t>
  </si>
  <si>
    <t>AN0900</t>
  </si>
  <si>
    <t>Reguilete Foy</t>
  </si>
  <si>
    <t>AN0901</t>
  </si>
  <si>
    <t>Regulador completo de buceo, con bota y maguera de 50 pulg. Con 2da etapa</t>
  </si>
  <si>
    <t>AN0902</t>
  </si>
  <si>
    <t>Regulador completo, con bota y maguera del chaleco</t>
  </si>
  <si>
    <t>AN0903</t>
  </si>
  <si>
    <t>Regulador de inodoro</t>
  </si>
  <si>
    <t>AN0904</t>
  </si>
  <si>
    <t>Relay de control, CHNT</t>
  </si>
  <si>
    <t>AN0905</t>
  </si>
  <si>
    <t>Relay termico de 25 -40 Ampere</t>
  </si>
  <si>
    <t>AN0906</t>
  </si>
  <si>
    <t>Relay termico de 7 -10 Ampere</t>
  </si>
  <si>
    <t>AN0907</t>
  </si>
  <si>
    <t>Relay Tosun</t>
  </si>
  <si>
    <t>AN0908</t>
  </si>
  <si>
    <t>Rele termico, rango de corriente 30-40 amperes. Himel</t>
  </si>
  <si>
    <t>AN0909</t>
  </si>
  <si>
    <t>Rele termico, rango de corriente 37-50 amperes. Himel</t>
  </si>
  <si>
    <t>AN0910</t>
  </si>
  <si>
    <t>Rele termico, rango de corriente 48-65 amperes. Himel</t>
  </si>
  <si>
    <t>AN0911</t>
  </si>
  <si>
    <t>Removedor de grapas, Bostitch</t>
  </si>
  <si>
    <t>AN0912</t>
  </si>
  <si>
    <t>Repsol Insdutrial C.</t>
  </si>
  <si>
    <t>AN0913</t>
  </si>
  <si>
    <t>Resaltadore Pelika Azul und.</t>
  </si>
  <si>
    <t>AN0914</t>
  </si>
  <si>
    <t>Resaltadores pelika mamey und.</t>
  </si>
  <si>
    <t>AN0915</t>
  </si>
  <si>
    <t>Resaltadores pelika verde und.</t>
  </si>
  <si>
    <t>AN0916</t>
  </si>
  <si>
    <t>Resaltadores Permanente Printek, azul  und.</t>
  </si>
  <si>
    <t>AN0917</t>
  </si>
  <si>
    <t>Resaltadores Pizarra printek rojo und.</t>
  </si>
  <si>
    <t>AN0918</t>
  </si>
  <si>
    <t>Resaltadores Pizarra Printex verde und.</t>
  </si>
  <si>
    <t>AN0919</t>
  </si>
  <si>
    <t>Resaltadores printek mamey und.</t>
  </si>
  <si>
    <t>AN0920</t>
  </si>
  <si>
    <t>Resaltadores printek negro  und.</t>
  </si>
  <si>
    <t>AN0921</t>
  </si>
  <si>
    <t>Resaltadores printek rosado und.</t>
  </si>
  <si>
    <t>AN0922</t>
  </si>
  <si>
    <t>Resina gal</t>
  </si>
  <si>
    <t>AN0923</t>
  </si>
  <si>
    <t>Resma de papel 8 1/2 x 11, color crema</t>
  </si>
  <si>
    <t>AN0924</t>
  </si>
  <si>
    <t>Resma de papel 8 1/2 x14</t>
  </si>
  <si>
    <t>AN0925</t>
  </si>
  <si>
    <t xml:space="preserve">Resma de papel Info Print cajas de 10 resma </t>
  </si>
  <si>
    <t>AN0926</t>
  </si>
  <si>
    <t>Resma de papel Navegator 8 1/2 x 14</t>
  </si>
  <si>
    <t>AN0927</t>
  </si>
  <si>
    <t>Resma de papel Ofis Notas,  8 1/2 x11. Fardo de 5 Unidades</t>
  </si>
  <si>
    <t>AN0928</t>
  </si>
  <si>
    <t>Resma de papel Premiun 8 1/2 x 14</t>
  </si>
  <si>
    <t>AN0929</t>
  </si>
  <si>
    <t>Resma de papel timbrado, Institucional, Resma</t>
  </si>
  <si>
    <t>AN0930</t>
  </si>
  <si>
    <t>Resumidero cuadrado 4x4</t>
  </si>
  <si>
    <t>AN0931</t>
  </si>
  <si>
    <t>Retardador de pintura, Tropical</t>
  </si>
  <si>
    <t>AN0932</t>
  </si>
  <si>
    <t>Riley de control cura CHNT DE 10 UND.</t>
  </si>
  <si>
    <t>AN0933</t>
  </si>
  <si>
    <t>Rollo de cinta doble cara 3M</t>
  </si>
  <si>
    <t>AN0934</t>
  </si>
  <si>
    <t>Rollo de papel para maquina sumadora, und. Obis</t>
  </si>
  <si>
    <t>AN0935</t>
  </si>
  <si>
    <t xml:space="preserve">Rollo Termico 3 1/8 42 MTS </t>
  </si>
  <si>
    <t>AN0936</t>
  </si>
  <si>
    <t xml:space="preserve">Rollos de algodon 80cmx180cm 50pc </t>
  </si>
  <si>
    <t>AN0937</t>
  </si>
  <si>
    <t>Rolo de pulir de 41 x 25 mm</t>
  </si>
  <si>
    <t>AN0938</t>
  </si>
  <si>
    <t>Rolo Lancon, antigota 9 x 5/16</t>
  </si>
  <si>
    <t>AN0939</t>
  </si>
  <si>
    <t>Rolo Mota Smart Life</t>
  </si>
  <si>
    <t>AN0940</t>
  </si>
  <si>
    <t>Roseta de porcelana blanca, sin cadena, redonda, 660W, 127/250V (Leviton)</t>
  </si>
  <si>
    <t>AN0941</t>
  </si>
  <si>
    <t>Roundup 3.78 litro MON</t>
  </si>
  <si>
    <t>AN0942</t>
  </si>
  <si>
    <t xml:space="preserve">Saca agua, Brava pequeños </t>
  </si>
  <si>
    <t>AN0943</t>
  </si>
  <si>
    <t>Saca grapa, Homensing</t>
  </si>
  <si>
    <t>AN0944</t>
  </si>
  <si>
    <t>Sacagrapa, Nustar</t>
  </si>
  <si>
    <t>AN0945</t>
  </si>
  <si>
    <t>Sacapuntas con base und.</t>
  </si>
  <si>
    <t>AN0946</t>
  </si>
  <si>
    <t>Sacapuntas de hierro und.</t>
  </si>
  <si>
    <t>AN0947</t>
  </si>
  <si>
    <t>Sacapuntas sencillo und.</t>
  </si>
  <si>
    <t>AN0948</t>
  </si>
  <si>
    <t>Safacon de 100 Litros negro, Duralon</t>
  </si>
  <si>
    <t>AN0949</t>
  </si>
  <si>
    <t xml:space="preserve">Safacon de 240 Litros Negro </t>
  </si>
  <si>
    <t>AN0950</t>
  </si>
  <si>
    <t>Safacon de 240 Litros Negro,con rueda Duralon</t>
  </si>
  <si>
    <t>AN0951</t>
  </si>
  <si>
    <t>Safacon Negro Pequeño Printek</t>
  </si>
  <si>
    <t>AN0952</t>
  </si>
  <si>
    <t>Sardina en salsa de tomate, lata de 15 Onz</t>
  </si>
  <si>
    <t>AN0953</t>
  </si>
  <si>
    <t>Secante, botella de 1 litro</t>
  </si>
  <si>
    <t>AN0954</t>
  </si>
  <si>
    <t xml:space="preserve">Segueta Bellota </t>
  </si>
  <si>
    <t>AN0955</t>
  </si>
  <si>
    <t>Selector de control galaxy</t>
  </si>
  <si>
    <t>AN0956</t>
  </si>
  <si>
    <t>Sellador para madera con solvente o base de agua, Cano</t>
  </si>
  <si>
    <t>AN0957</t>
  </si>
  <si>
    <t>Sensor de movimiento, Fulgore</t>
  </si>
  <si>
    <t>AN0958</t>
  </si>
  <si>
    <t>Señal de piso mojado, medidas, 0,62 x 0.30 m, plasticos, plegables, color amarillo</t>
  </si>
  <si>
    <t>AN0959</t>
  </si>
  <si>
    <t>Señalizacion de  Baño izquierda</t>
  </si>
  <si>
    <t>Equipo de protección y seguridad</t>
  </si>
  <si>
    <t>AN0960</t>
  </si>
  <si>
    <t>Señalizacion de Baño derecha</t>
  </si>
  <si>
    <t>AN0961</t>
  </si>
  <si>
    <t xml:space="preserve">Señalizacion de Salida </t>
  </si>
  <si>
    <t>AN0962</t>
  </si>
  <si>
    <t>Señalizacion de, Salida de emergencia</t>
  </si>
  <si>
    <t>AN0963</t>
  </si>
  <si>
    <t>Señalizacion No pase sin autorización</t>
  </si>
  <si>
    <t>AN0964</t>
  </si>
  <si>
    <t>Señalizacion Peligro (riesgo electrico)</t>
  </si>
  <si>
    <t>AN0965</t>
  </si>
  <si>
    <t>Señalizacion Punto de encuentro</t>
  </si>
  <si>
    <t>AN0966</t>
  </si>
  <si>
    <t>Señalizacion roja</t>
  </si>
  <si>
    <t>AN0967</t>
  </si>
  <si>
    <t>AN0968</t>
  </si>
  <si>
    <t>Señalizacion, color amarillo</t>
  </si>
  <si>
    <t>AN0969</t>
  </si>
  <si>
    <t>AN0970</t>
  </si>
  <si>
    <t>Separador de Celulas</t>
  </si>
  <si>
    <t>AN0971</t>
  </si>
  <si>
    <t>Servilletas, paquetes Niveo</t>
  </si>
  <si>
    <t>AN0972</t>
  </si>
  <si>
    <t>Shower Hand, Universal Shower</t>
  </si>
  <si>
    <t>AN0973</t>
  </si>
  <si>
    <t>Sifon sencillos para  lavamano, Aquavita</t>
  </si>
  <si>
    <t>AN0974</t>
  </si>
  <si>
    <t>Silicon liquido, Facela 500 ML</t>
  </si>
  <si>
    <t>AN0975</t>
  </si>
  <si>
    <t>Silicon liquido, Pointer 500 ML</t>
  </si>
  <si>
    <t>AN0976</t>
  </si>
  <si>
    <t>Silicon liquido, Pointer 60 ML</t>
  </si>
  <si>
    <t>AN0977</t>
  </si>
  <si>
    <t>Slip resistente, rollo, 3 M</t>
  </si>
  <si>
    <t>AN0978</t>
  </si>
  <si>
    <t xml:space="preserve">Sobre blanco peq. Unidades </t>
  </si>
  <si>
    <t>AN0979</t>
  </si>
  <si>
    <t>Sobre de manila blanco und.</t>
  </si>
  <si>
    <t>AN0980</t>
  </si>
  <si>
    <t>Sobre manila Amarillo 8 1/2 x 11</t>
  </si>
  <si>
    <t>AN0981</t>
  </si>
  <si>
    <t>Sobre manila Amarillo 8 1/2 x 13</t>
  </si>
  <si>
    <t>AN0982</t>
  </si>
  <si>
    <t>Sobre Manila, Timbrado blanco und.</t>
  </si>
  <si>
    <t>AN0983</t>
  </si>
  <si>
    <t>Socalos de goma</t>
  </si>
  <si>
    <t>AN0984</t>
  </si>
  <si>
    <t>Soga driza de 1/2, color blanco, rollo de 1000 metros</t>
  </si>
  <si>
    <t>Metros</t>
  </si>
  <si>
    <t>AN0985</t>
  </si>
  <si>
    <t>Soga Nylon 6.35mm (1/4) x 183m, color blanco</t>
  </si>
  <si>
    <t>Libras</t>
  </si>
  <si>
    <t>AN0986</t>
  </si>
  <si>
    <t>Soldador de estaño de 100 W tipo lapiz</t>
  </si>
  <si>
    <t>AN0987</t>
  </si>
  <si>
    <t>Soldadura Estaño 60/40 (1mm de diametro)</t>
  </si>
  <si>
    <t>AN0988</t>
  </si>
  <si>
    <t>Solser Union 1/4, Refrigeracion</t>
  </si>
  <si>
    <t>AN0989</t>
  </si>
  <si>
    <t>Solucion Aut. Sp batericida al 10%</t>
  </si>
  <si>
    <t>AN0990</t>
  </si>
  <si>
    <t xml:space="preserve">Solucion Magadine germicida aspiracion quirurgica, Farmaceutica, Galon </t>
  </si>
  <si>
    <t>AN0991</t>
  </si>
  <si>
    <t>Solucion yodopovidona 10%, Rhisodine Galon</t>
  </si>
  <si>
    <t>AN0992</t>
  </si>
  <si>
    <t>Solutech, Grapas</t>
  </si>
  <si>
    <t>AN0993</t>
  </si>
  <si>
    <t>Spaguetti de 1 lb</t>
  </si>
  <si>
    <t>AN0994</t>
  </si>
  <si>
    <t>Straps para chapaletas de buceo</t>
  </si>
  <si>
    <t>AN0995</t>
  </si>
  <si>
    <t xml:space="preserve">Swape kika # 32 </t>
  </si>
  <si>
    <t>AN0996</t>
  </si>
  <si>
    <t>Suape linda # 32</t>
  </si>
  <si>
    <t>AN0997</t>
  </si>
  <si>
    <t xml:space="preserve">Suape Lunbrang </t>
  </si>
  <si>
    <t>AN0998</t>
  </si>
  <si>
    <t>Suape mop # 32</t>
  </si>
  <si>
    <t>AN0999</t>
  </si>
  <si>
    <t>Suape Rayon #36</t>
  </si>
  <si>
    <t>AN1000</t>
  </si>
  <si>
    <t>Suero cloruro de sodio 0.9% alfa und.</t>
  </si>
  <si>
    <t>AN1001</t>
  </si>
  <si>
    <t>Suero de solucion ringer lactolo alfa de 1000 ml. und.</t>
  </si>
  <si>
    <t>AN1002</t>
  </si>
  <si>
    <t xml:space="preserve">Suero horla cnf uso de veterinaria </t>
  </si>
  <si>
    <t>AN1003</t>
  </si>
  <si>
    <t>Suero solee coot inyectable de dextrosa 5 %  und.</t>
  </si>
  <si>
    <t>AN1004</t>
  </si>
  <si>
    <t>28/2/2025</t>
  </si>
  <si>
    <t>Sulfato de Cobre</t>
  </si>
  <si>
    <t>AN1005</t>
  </si>
  <si>
    <t>Sulfato de cobre granulado</t>
  </si>
  <si>
    <t>AN1006</t>
  </si>
  <si>
    <t>Suplemento Oil Baradahl No. 1</t>
  </si>
  <si>
    <t>AN1007</t>
  </si>
  <si>
    <t>Suplemento Oil Baradahl No. 2</t>
  </si>
  <si>
    <t>AN1008</t>
  </si>
  <si>
    <t>Swicth selector de control , CHNT</t>
  </si>
  <si>
    <t>AN1009</t>
  </si>
  <si>
    <t xml:space="preserve">SWicth selector de control , Elite </t>
  </si>
  <si>
    <t>AN1010</t>
  </si>
  <si>
    <t>T  de 1 pulgadas, Presion, PVC</t>
  </si>
  <si>
    <t>AN1011</t>
  </si>
  <si>
    <t>T  pvc de 1/2 pulgadas, Presion PVC</t>
  </si>
  <si>
    <t>AN1012</t>
  </si>
  <si>
    <t xml:space="preserve">T  PVC, de 1 </t>
  </si>
  <si>
    <t>AN1013</t>
  </si>
  <si>
    <t xml:space="preserve">T de 3 </t>
  </si>
  <si>
    <t>AN1014</t>
  </si>
  <si>
    <t>AN1015</t>
  </si>
  <si>
    <t>T de 3/4 pulgadas, PVC de Presion</t>
  </si>
  <si>
    <t>AN1016</t>
  </si>
  <si>
    <t xml:space="preserve">T de drenaje de 4 </t>
  </si>
  <si>
    <t>AN1017</t>
  </si>
  <si>
    <t>T de manguera 3/4</t>
  </si>
  <si>
    <t>AN1018</t>
  </si>
  <si>
    <t xml:space="preserve">T PVC  3/4 </t>
  </si>
  <si>
    <t>AN1019</t>
  </si>
  <si>
    <t>T PVC de 1 1/2 pulgadas de presion</t>
  </si>
  <si>
    <t>AN1020</t>
  </si>
  <si>
    <t xml:space="preserve">T PVC de 2 </t>
  </si>
  <si>
    <t>AN1021</t>
  </si>
  <si>
    <t>T PVC drenaje de 6</t>
  </si>
  <si>
    <t>AN1022</t>
  </si>
  <si>
    <t>Tabla con gancho printex und.</t>
  </si>
  <si>
    <t>AN1023</t>
  </si>
  <si>
    <t>Talonario de Requisicion de Materiales</t>
  </si>
  <si>
    <t>AN1024</t>
  </si>
  <si>
    <t>Tapa ciega eléctrica, 2x4, plástica, blanca (TradeMaster)</t>
  </si>
  <si>
    <t>AN1025</t>
  </si>
  <si>
    <t>Tapa de dispensador</t>
  </si>
  <si>
    <t>AN1026</t>
  </si>
  <si>
    <t>Tapa de inodoro grande, INTER</t>
  </si>
  <si>
    <t>AN1027</t>
  </si>
  <si>
    <t>Tapa de inodoro grande, pequeña</t>
  </si>
  <si>
    <t>AN1028</t>
  </si>
  <si>
    <t>Tapa de inodoro IBER</t>
  </si>
  <si>
    <t>AN1029</t>
  </si>
  <si>
    <t>Tapa de jacka nexxt und.</t>
  </si>
  <si>
    <t>AN1030</t>
  </si>
  <si>
    <t>Tapa Interrruptor, Levinton</t>
  </si>
  <si>
    <t>AN1031</t>
  </si>
  <si>
    <t>Tapa Tomacorriente, Levinton</t>
  </si>
  <si>
    <t>AN1032</t>
  </si>
  <si>
    <t xml:space="preserve">Tape de goma 3m </t>
  </si>
  <si>
    <t>AN1033</t>
  </si>
  <si>
    <t>Tape Dueto Abro, color Gris</t>
  </si>
  <si>
    <t>AN1034</t>
  </si>
  <si>
    <t>Tape Electrico Scotch, 33+  3/4 IN X 66 FT (22 YD) X .007 IN 19mm x 20,1</t>
  </si>
  <si>
    <t>AN1035</t>
  </si>
  <si>
    <t>Tape Invinsible  Highand</t>
  </si>
  <si>
    <t>AN1036</t>
  </si>
  <si>
    <t>Tapones de lavamano</t>
  </si>
  <si>
    <t xml:space="preserve"> </t>
  </si>
  <si>
    <t>AN1037</t>
  </si>
  <si>
    <t>Tapones hembra de 1 1/2</t>
  </si>
  <si>
    <t>AN1038</t>
  </si>
  <si>
    <t>Tapones hembra de 1.</t>
  </si>
  <si>
    <t>AN1039</t>
  </si>
  <si>
    <t>Tapones hembra de 1/2</t>
  </si>
  <si>
    <t>AN1040</t>
  </si>
  <si>
    <t>Tapones hembra de 2</t>
  </si>
  <si>
    <t>AN1041</t>
  </si>
  <si>
    <t>Tapones hembra de 3/4</t>
  </si>
  <si>
    <t>AN1042</t>
  </si>
  <si>
    <t>Tarjeta de Presentacion Sr. Jimmy Garcia</t>
  </si>
  <si>
    <t>AN1043</t>
  </si>
  <si>
    <t>Tarjeta de Presentacion Sr. Omar Reynoso</t>
  </si>
  <si>
    <t>AN1044</t>
  </si>
  <si>
    <t>Tarugo Azul de 1</t>
  </si>
  <si>
    <t>AN1045</t>
  </si>
  <si>
    <t>Tarugo de 1/4 x 2 color verde</t>
  </si>
  <si>
    <t>AN1046</t>
  </si>
  <si>
    <t>Tarugo de 3/8 x 2 color mamey</t>
  </si>
  <si>
    <t>AN1047</t>
  </si>
  <si>
    <t>Tarugo de 5/16 x 2 color azul</t>
  </si>
  <si>
    <t>AN1048</t>
  </si>
  <si>
    <t>Tarugo mamey de 1 1/2</t>
  </si>
  <si>
    <t>AN1049</t>
  </si>
  <si>
    <t>Tcfil Max Prp PSL-300</t>
  </si>
  <si>
    <t>AN1050</t>
  </si>
  <si>
    <t>Te Caliente en sobres, sabores variados</t>
  </si>
  <si>
    <t>AN1051</t>
  </si>
  <si>
    <t xml:space="preserve">Te Frio en polvo varios sabores 4 C </t>
  </si>
  <si>
    <t>AN1052</t>
  </si>
  <si>
    <t>Teflon 19MM X 15M X 0.20MM</t>
  </si>
  <si>
    <t>AN1053</t>
  </si>
  <si>
    <t>Telar 26cm 9m 100/1</t>
  </si>
  <si>
    <t>AN1054</t>
  </si>
  <si>
    <t>Temporizador ON DELAY a 240 voltios con su base, Dinway Timer</t>
  </si>
  <si>
    <t>AN1055</t>
  </si>
  <si>
    <t>Temporizador, Ginebre</t>
  </si>
  <si>
    <t>AN1056</t>
  </si>
  <si>
    <t>Tenedores desechables flexi, paquete de 25 unidades</t>
  </si>
  <si>
    <t>AN1057</t>
  </si>
  <si>
    <t>Tenedores desechables color blanco, paquete de 25/1</t>
  </si>
  <si>
    <t>AN1058</t>
  </si>
  <si>
    <t>Terminal macho, metal</t>
  </si>
  <si>
    <t>AN1059</t>
  </si>
  <si>
    <t>Terminales de sillitas para cable de acero # 6</t>
  </si>
  <si>
    <t>AN1060</t>
  </si>
  <si>
    <t>Thinner, galones (Tropical)</t>
  </si>
  <si>
    <t>AN1061</t>
  </si>
  <si>
    <t xml:space="preserve">Thoner Katun Perfomace </t>
  </si>
  <si>
    <t>AN1062</t>
  </si>
  <si>
    <t xml:space="preserve">Thoner Laser Jet CE5005A </t>
  </si>
  <si>
    <t>AN1063</t>
  </si>
  <si>
    <t>Thoner Laser Jet CE5005A Queen</t>
  </si>
  <si>
    <t>AN1064</t>
  </si>
  <si>
    <t>Thorobond azul, Lancon</t>
  </si>
  <si>
    <t>AN1065</t>
  </si>
  <si>
    <t xml:space="preserve">Tie wrap  3.6 x 12 </t>
  </si>
  <si>
    <t>AN1066</t>
  </si>
  <si>
    <t>Tie wrap 3 x 200 mm color negro</t>
  </si>
  <si>
    <t>AN1067</t>
  </si>
  <si>
    <t>Tie wrap 4 x 300 mm color negro</t>
  </si>
  <si>
    <t>AN1068</t>
  </si>
  <si>
    <t>Tie wrap 400 x 4.8 x 450. 0mm color negro PQ</t>
  </si>
  <si>
    <t>AN1069</t>
  </si>
  <si>
    <t>Tie wrap  4.8 x 400 mm color negro paquete de 100/1</t>
  </si>
  <si>
    <t>AN1070</t>
  </si>
  <si>
    <t>25/04/2024</t>
  </si>
  <si>
    <t>Tie wrap 4x 300, Nylon, color Blanco</t>
  </si>
  <si>
    <t>AN1071</t>
  </si>
  <si>
    <t>Tie wrap 5 x 250 MM, Rudo, color Blanco</t>
  </si>
  <si>
    <t>AN1072</t>
  </si>
  <si>
    <t>Tie wrap 7.2 x 400 mm color negro</t>
  </si>
  <si>
    <t>AN1073</t>
  </si>
  <si>
    <t>Tie wrap 8 x 300, Nylon color Negro</t>
  </si>
  <si>
    <t>AN1074</t>
  </si>
  <si>
    <t>Tie wrap 8 x 500 Nylon color Negro</t>
  </si>
  <si>
    <t>AN1075</t>
  </si>
  <si>
    <t>Tie Wrap de 12" Fontaner, color negro</t>
  </si>
  <si>
    <t>AN1076</t>
  </si>
  <si>
    <t>Tie Wrap de 12" Volteck Truper, color negro</t>
  </si>
  <si>
    <t>AN1077</t>
  </si>
  <si>
    <t>Tie Wrap de 16"  5 x 400 Nylon, color negro</t>
  </si>
  <si>
    <t>AN1078</t>
  </si>
  <si>
    <t>Tie Wrap de 18 x 350</t>
  </si>
  <si>
    <t>AN1079</t>
  </si>
  <si>
    <t>Tijera para Jardin dos manos T17, Truper</t>
  </si>
  <si>
    <t>AN1080</t>
  </si>
  <si>
    <t>Tijera para Jardin dos manos T19, Truper</t>
  </si>
  <si>
    <t>AN1081</t>
  </si>
  <si>
    <t>Tijera para podar de 8 1/2</t>
  </si>
  <si>
    <t>AN1082</t>
  </si>
  <si>
    <t>Tijeras printek und.</t>
  </si>
  <si>
    <t>AN1083</t>
  </si>
  <si>
    <t>Timbre, round bell</t>
  </si>
  <si>
    <t>AN1084</t>
  </si>
  <si>
    <t>Tinta Giraplica color azul, Pelican</t>
  </si>
  <si>
    <t>AN1085</t>
  </si>
  <si>
    <t xml:space="preserve">Titac  doble sencillo, WINLLE </t>
  </si>
  <si>
    <t>AN1086</t>
  </si>
  <si>
    <t>Toallero, Olympia</t>
  </si>
  <si>
    <t>AN1087</t>
  </si>
  <si>
    <t xml:space="preserve">Tomacorriente, BTICINO </t>
  </si>
  <si>
    <t>AN1088</t>
  </si>
  <si>
    <t xml:space="preserve">Tomacorriente, LEVITON </t>
  </si>
  <si>
    <t>AN1089</t>
  </si>
  <si>
    <t>Tomacorriente doble 15A/125V, con puerto USB</t>
  </si>
  <si>
    <t>AN1090</t>
  </si>
  <si>
    <t>Tomacorriente doble de 110V, color blanco, 15A, 2P (Mercury)</t>
  </si>
  <si>
    <t>AN1091</t>
  </si>
  <si>
    <t>Tomacorriente doble de 120v blanco bticino 2P</t>
  </si>
  <si>
    <t>AN1092</t>
  </si>
  <si>
    <t>Toner Cartridge 6R914</t>
  </si>
  <si>
    <t>AN1093</t>
  </si>
  <si>
    <t>Toner Cartridge GPR 54</t>
  </si>
  <si>
    <t>AN1094</t>
  </si>
  <si>
    <t>Toner Cartridge GPR-22</t>
  </si>
  <si>
    <t>AN1095</t>
  </si>
  <si>
    <t>Toner Epson 664 Amarilla</t>
  </si>
  <si>
    <t>AN1096</t>
  </si>
  <si>
    <t>Toner Epson 664 Cian</t>
  </si>
  <si>
    <t>AN1097</t>
  </si>
  <si>
    <t>19/12/2024</t>
  </si>
  <si>
    <t>Toner Epson 664 Magenta</t>
  </si>
  <si>
    <t>AN1098</t>
  </si>
  <si>
    <t>Toner HP 206 x Amarillo</t>
  </si>
  <si>
    <t>Suministro de Informatica</t>
  </si>
  <si>
    <t>AN1099</t>
  </si>
  <si>
    <t>Toner HP 206 x Cyan</t>
  </si>
  <si>
    <t>AN1100</t>
  </si>
  <si>
    <t>Toner HP 206 x Magenta</t>
  </si>
  <si>
    <t>AN1101</t>
  </si>
  <si>
    <t xml:space="preserve">Toner HP 206 x negro </t>
  </si>
  <si>
    <t>AN1102</t>
  </si>
  <si>
    <t>Toner Laser Jet Queen Q5949A</t>
  </si>
  <si>
    <t>AN1103</t>
  </si>
  <si>
    <t xml:space="preserve">Toner LaserJet HP CF230A </t>
  </si>
  <si>
    <t>AN1104</t>
  </si>
  <si>
    <t>Toner LaserJet HP W2020A, 414 A</t>
  </si>
  <si>
    <t>AN1105</t>
  </si>
  <si>
    <t>Toner LaserJet Q2612A</t>
  </si>
  <si>
    <t>AN1106</t>
  </si>
  <si>
    <t>AN1107</t>
  </si>
  <si>
    <t xml:space="preserve">Toner LaserJet Q5949A </t>
  </si>
  <si>
    <t>AN1108</t>
  </si>
  <si>
    <t>Toner Queen LaserJet C7115A</t>
  </si>
  <si>
    <t>AN1109</t>
  </si>
  <si>
    <t>Tornillo 1 de 1 1/2</t>
  </si>
  <si>
    <t>AN1110</t>
  </si>
  <si>
    <t>Tornillo 10 x 1 6 x 25</t>
  </si>
  <si>
    <t>AN1111</t>
  </si>
  <si>
    <t xml:space="preserve">Tornillo 3/8 Truper </t>
  </si>
  <si>
    <t>AN1112</t>
  </si>
  <si>
    <t>Tornillo de 2</t>
  </si>
  <si>
    <t>AN1113</t>
  </si>
  <si>
    <t>Tornillo Diablito de 1/2</t>
  </si>
  <si>
    <t>AN1114</t>
  </si>
  <si>
    <t>Tornillo Diablito de 3/4</t>
  </si>
  <si>
    <t>AN1115</t>
  </si>
  <si>
    <t xml:space="preserve">Tornillo diablito fino de 1/2 </t>
  </si>
  <si>
    <t>AN1116</t>
  </si>
  <si>
    <t>Tornillo diablito fino de  1 P</t>
  </si>
  <si>
    <t>AN1117</t>
  </si>
  <si>
    <t>Tornillo diablito fino de  3/4</t>
  </si>
  <si>
    <t>AN1118</t>
  </si>
  <si>
    <t>Tornillo diablito fino de 3, cajas de 1000 unidades</t>
  </si>
  <si>
    <t>AN1119</t>
  </si>
  <si>
    <t>Tornillo diablito fino de 1 1/2</t>
  </si>
  <si>
    <t>AN1120</t>
  </si>
  <si>
    <t>Tornillo diablito fino de  2 1/2</t>
  </si>
  <si>
    <t>AN1121</t>
  </si>
  <si>
    <t>Tornillo separadores 2 MM, truper</t>
  </si>
  <si>
    <t>AN1122</t>
  </si>
  <si>
    <t>Torobon azul</t>
  </si>
  <si>
    <t>AN1123</t>
  </si>
  <si>
    <t>Traje bio-degradable und.</t>
  </si>
  <si>
    <t>AN1124</t>
  </si>
  <si>
    <t>Transformadores de control Winston 100 vBA</t>
  </si>
  <si>
    <t>AN1125</t>
  </si>
  <si>
    <t>Trementina, Claudett</t>
  </si>
  <si>
    <t>AN1126</t>
  </si>
  <si>
    <t>T-SHIRT  (14)</t>
  </si>
  <si>
    <t>AN1127</t>
  </si>
  <si>
    <t>T-SHIRT  (16)</t>
  </si>
  <si>
    <t>AN1128</t>
  </si>
  <si>
    <t>T-SHIRT (L)</t>
  </si>
  <si>
    <t>AN1129</t>
  </si>
  <si>
    <t>T-SHIRT (M)</t>
  </si>
  <si>
    <t>AN1130</t>
  </si>
  <si>
    <t>T-SHIRT (S)</t>
  </si>
  <si>
    <t>AN1131</t>
  </si>
  <si>
    <t xml:space="preserve">Tubería Liquitay 3/4, flexible, color gris, rollo de 100 pies </t>
  </si>
  <si>
    <t>AN1132</t>
  </si>
  <si>
    <t>Tubo 1-1/2 x 19 , Presion PVC</t>
  </si>
  <si>
    <t>AN1133</t>
  </si>
  <si>
    <t>Tubo de drenaje de 6</t>
  </si>
  <si>
    <t>AN1134</t>
  </si>
  <si>
    <t>Tubo de ensallo de 45 ml</t>
  </si>
  <si>
    <t>AN1135</t>
  </si>
  <si>
    <t>Tubo de ensallo de 6 ml</t>
  </si>
  <si>
    <t>AN1136</t>
  </si>
  <si>
    <t>Tubo de lampara T8</t>
  </si>
  <si>
    <t>AN1137</t>
  </si>
  <si>
    <t>Tubo de PVC 2 1/2 pulgadas</t>
  </si>
  <si>
    <t>AN1138</t>
  </si>
  <si>
    <t>Tubo FL. F-32 T-8 6500K E, 32W</t>
  </si>
  <si>
    <t>AN1139</t>
  </si>
  <si>
    <t>Tubo Florecente T8 de 17 W, OSRAM</t>
  </si>
  <si>
    <t>AN1140</t>
  </si>
  <si>
    <t>Tubo Led 18W 6500K 100-277V, ILUKON (ip 65)</t>
  </si>
  <si>
    <t>AN1141</t>
  </si>
  <si>
    <t>Tubo PVC 1 1/2 pulgadas</t>
  </si>
  <si>
    <t>AN1142</t>
  </si>
  <si>
    <t>Tubo PVC 1/2 pulgadas, electrico</t>
  </si>
  <si>
    <t>AN1143</t>
  </si>
  <si>
    <t>Tubo PVC 3/4 pulgadas, electrico</t>
  </si>
  <si>
    <t>AN1144</t>
  </si>
  <si>
    <t>Tubo pvc drenaje 6x19</t>
  </si>
  <si>
    <t>AN1145</t>
  </si>
  <si>
    <t>Tubo PVC Presion de 1 pulgada</t>
  </si>
  <si>
    <t>AN1146</t>
  </si>
  <si>
    <t>Tubo PVC Presion de 1/2 pulgada</t>
  </si>
  <si>
    <t>AN1147</t>
  </si>
  <si>
    <t>Tubo PVC Presion de 2 pulgada</t>
  </si>
  <si>
    <t>AN1148</t>
  </si>
  <si>
    <t>Tubo PVC Presion de 3/4 pulgada</t>
  </si>
  <si>
    <t>AN1149</t>
  </si>
  <si>
    <t>Tuerca 3/8</t>
  </si>
  <si>
    <t>AN1150</t>
  </si>
  <si>
    <t>Uniforme pantalon M color verde y azul</t>
  </si>
  <si>
    <t>AN1151</t>
  </si>
  <si>
    <t>Union  Universal de 2</t>
  </si>
  <si>
    <t>AN1152</t>
  </si>
  <si>
    <t>Union de 1</t>
  </si>
  <si>
    <t>AN1153</t>
  </si>
  <si>
    <t>Union Dreser Fresser 1</t>
  </si>
  <si>
    <t>AN1154</t>
  </si>
  <si>
    <t>Union Dreser Fresser de 1 1/2</t>
  </si>
  <si>
    <t>AN1155</t>
  </si>
  <si>
    <t>Union Dreser Fresser de 1/2</t>
  </si>
  <si>
    <t>AN1156</t>
  </si>
  <si>
    <t xml:space="preserve">Union Dreser Fresser de 3/4 </t>
  </si>
  <si>
    <t>AN1157</t>
  </si>
  <si>
    <t>Union Universal  de  1 1/2</t>
  </si>
  <si>
    <t>AN1158</t>
  </si>
  <si>
    <t xml:space="preserve">Union Universal de 1 </t>
  </si>
  <si>
    <t>AN1159</t>
  </si>
  <si>
    <t xml:space="preserve">Union Universal de 1  </t>
  </si>
  <si>
    <t>AN1160</t>
  </si>
  <si>
    <t>Union Universal de 1/2</t>
  </si>
  <si>
    <t>AN1161</t>
  </si>
  <si>
    <t>AN1162</t>
  </si>
  <si>
    <t>Union Universal de 2</t>
  </si>
  <si>
    <t>AN1163</t>
  </si>
  <si>
    <t xml:space="preserve">Union Universal de 3/4 </t>
  </si>
  <si>
    <t>AN1164</t>
  </si>
  <si>
    <t>UNITYPE, maquina de escribir (cinta para impresoras)</t>
  </si>
  <si>
    <t>AN1165</t>
  </si>
  <si>
    <t>Valvula control de aire ajustable 10/1</t>
  </si>
  <si>
    <t>AN1166</t>
  </si>
  <si>
    <t>Valvula control de aire de 2 salidas</t>
  </si>
  <si>
    <t>AN1167</t>
  </si>
  <si>
    <t>Valvula de bronce de 1 pulgada</t>
  </si>
  <si>
    <t>AN1168</t>
  </si>
  <si>
    <t>Valvula de bronce de 1/2 pulgadas</t>
  </si>
  <si>
    <t>AN1169</t>
  </si>
  <si>
    <t>Valvula de bronce de 2 pulgadas</t>
  </si>
  <si>
    <t>AN1170</t>
  </si>
  <si>
    <t>Valvula de bronce de 3/4 pulgadas</t>
  </si>
  <si>
    <t>AN1171</t>
  </si>
  <si>
    <t>Valvula de pvc en linea 2 pulgadas</t>
  </si>
  <si>
    <t>AN1172</t>
  </si>
  <si>
    <t>Varilla de acero 3/8 x 20</t>
  </si>
  <si>
    <t>Quintales</t>
  </si>
  <si>
    <t>AN1173</t>
  </si>
  <si>
    <t>Vaselina Liquida blanca, Gandhar, Galon</t>
  </si>
  <si>
    <t>AN1174</t>
  </si>
  <si>
    <t>Vasos biodegradables 10oz 20 paq. 50/1</t>
  </si>
  <si>
    <t>AN1175</t>
  </si>
  <si>
    <t>Vasos biodegradables 12oz 20 paq. 50/1</t>
  </si>
  <si>
    <t>AN1176</t>
  </si>
  <si>
    <t>Vasos cónicos de papel de  25paq.  200/1</t>
  </si>
  <si>
    <t>AN1177</t>
  </si>
  <si>
    <t>Vitamina K 10 MG, solucion inyenctable</t>
  </si>
  <si>
    <t>AN1178</t>
  </si>
  <si>
    <t>Wet Dry Cemento PVC para tubo, 32 ONZ Lanco</t>
  </si>
  <si>
    <t>AN1179</t>
  </si>
  <si>
    <t>Wet Suit para hombre 2XL</t>
  </si>
  <si>
    <t>AN1180</t>
  </si>
  <si>
    <t>Wet Suit para hombre 3XL</t>
  </si>
  <si>
    <t>AN1181</t>
  </si>
  <si>
    <t>Wet Suit para hombre L</t>
  </si>
  <si>
    <t>AN1182</t>
  </si>
  <si>
    <t>Wet Suit para hombre M</t>
  </si>
  <si>
    <t>AN1183</t>
  </si>
  <si>
    <t>Wet Suit para hombre XL</t>
  </si>
  <si>
    <t>AN1184</t>
  </si>
  <si>
    <t>Yodo Povidona Galon</t>
  </si>
  <si>
    <t>AN1185</t>
  </si>
  <si>
    <t>Bolso de lona de malla para equipo de Buceo</t>
  </si>
  <si>
    <t>Equipo de Boceo</t>
  </si>
  <si>
    <t>AN1186</t>
  </si>
  <si>
    <t>Juego de llaves cubo 1/2, Chicharra 3/8 - 3/4'', juego de 25 piesas</t>
  </si>
  <si>
    <t>AN1187</t>
  </si>
  <si>
    <t>Juego de punta estria de 2'', juego de 7 piesas en acero</t>
  </si>
  <si>
    <t>AN1188</t>
  </si>
  <si>
    <t>Disco de corte turbo para pulidora,7 x 1/16 x 7/8, Wadfow</t>
  </si>
  <si>
    <t>AN1189</t>
  </si>
  <si>
    <t>Llavin para puerta de entrada, tipo recta (Master Safe)</t>
  </si>
  <si>
    <t>AN1190</t>
  </si>
  <si>
    <t>Pala cuadrada de 41'', puño Y, puño plastico recto</t>
  </si>
  <si>
    <t>AN1191</t>
  </si>
  <si>
    <t>Tela fibra de vidrio, yarda</t>
  </si>
  <si>
    <t>AN1192</t>
  </si>
  <si>
    <t>Adhesivo sellado blanco, estuche de 290 ml (Lanco)</t>
  </si>
  <si>
    <t>AN1193</t>
  </si>
  <si>
    <t>Guante de uso domestico Size M (Suave)</t>
  </si>
  <si>
    <t>AN1194</t>
  </si>
  <si>
    <t>Suaper con palo #32 Reina</t>
  </si>
  <si>
    <t>AN1195</t>
  </si>
  <si>
    <t>Suaper con palo #36 Reina</t>
  </si>
  <si>
    <t>AN1196</t>
  </si>
  <si>
    <t>Mopa de algodón con palo de 10cm PLA</t>
  </si>
  <si>
    <t>AN1197</t>
  </si>
  <si>
    <t>Fundas plastica negras, 24 Galones, 24 x 30</t>
  </si>
  <si>
    <t>AN1198</t>
  </si>
  <si>
    <t>Limpiador liquido de cristales Klinacción</t>
  </si>
  <si>
    <t>AN1199</t>
  </si>
  <si>
    <t>Cloro granulado al 90%</t>
  </si>
  <si>
    <t>AN1200</t>
  </si>
  <si>
    <t>Zafacones plásticos de 30 GL Duralón</t>
  </si>
  <si>
    <t>AN1201</t>
  </si>
  <si>
    <t>29/7/2025</t>
  </si>
  <si>
    <t>Zafacones plásticos de 60 GL Duralón</t>
  </si>
  <si>
    <t>AN1202</t>
  </si>
  <si>
    <t>Desinfectante de amplio espectro Virkon</t>
  </si>
  <si>
    <t>AN1203</t>
  </si>
  <si>
    <t>Cloro en pastilla cubo de 250 unidades</t>
  </si>
  <si>
    <t>AN1204</t>
  </si>
  <si>
    <t>Frasco plastico para toma de muestra color rojo 60ML Peel Here</t>
  </si>
  <si>
    <t>AN1205</t>
  </si>
  <si>
    <t>Gradilla plastica (50LUG) 12 X 75 Y 13 X 100</t>
  </si>
  <si>
    <t>AN1206</t>
  </si>
  <si>
    <t>Micropipeta AUT 10-100UL PLUSDLAB</t>
  </si>
  <si>
    <t>AN1207</t>
  </si>
  <si>
    <t>Tubo de extraccion de sangre 3 ML morada, paquete de 100</t>
  </si>
  <si>
    <t>AN1208</t>
  </si>
  <si>
    <t>Tubo de extraccion de sangre 5 ML morada, paquete de 101</t>
  </si>
  <si>
    <t>AN1209</t>
  </si>
  <si>
    <t>Aspesor metalico</t>
  </si>
  <si>
    <t>AN1210</t>
  </si>
  <si>
    <t>Desinfectante Klinacción caja de 6/1, fragancia varias</t>
  </si>
  <si>
    <t>AN1211</t>
  </si>
  <si>
    <t>Lanillas de Microfibra Prolim</t>
  </si>
  <si>
    <t>AN1212</t>
  </si>
  <si>
    <t>Recogedor de basura con su palo Reina</t>
  </si>
  <si>
    <t>AN1213</t>
  </si>
  <si>
    <t>Cubeta para limpieza de 10 litros Esparta</t>
  </si>
  <si>
    <t>AN1214</t>
  </si>
  <si>
    <t>Atomizador plastico de 32 OZ</t>
  </si>
  <si>
    <t>AN1215</t>
  </si>
  <si>
    <t>Desgrasante Klinaccion</t>
  </si>
  <si>
    <t>AN1216</t>
  </si>
  <si>
    <t>Cepillo para inodoro Linda</t>
  </si>
  <si>
    <t>AN1217</t>
  </si>
  <si>
    <t>Desinfectante en aerosol, para eliminar virus y bacterias IGENIX</t>
  </si>
  <si>
    <t>AN1218</t>
  </si>
  <si>
    <t>Ambientador en Spray Arom 8 oz fragancia variada</t>
  </si>
  <si>
    <t>AN1219</t>
  </si>
  <si>
    <t>Teflon de 3/4 x 15 MTS</t>
  </si>
  <si>
    <t>AN1220</t>
  </si>
  <si>
    <t>Tanque de Buceo de 80 PC</t>
  </si>
  <si>
    <t>AN1221</t>
  </si>
  <si>
    <t>Suaper con palo #34 Reina</t>
  </si>
  <si>
    <t>AN1222</t>
  </si>
  <si>
    <t>Puntero de Proyeccion</t>
  </si>
  <si>
    <t>AN1223</t>
  </si>
  <si>
    <t>Toner Tinta negra 664</t>
  </si>
  <si>
    <t>AN1224</t>
  </si>
  <si>
    <t>Toner Tinta Magenta 664</t>
  </si>
  <si>
    <t>AN1225</t>
  </si>
  <si>
    <t>Toner Tinta CYAN 664</t>
  </si>
  <si>
    <t>AN1226</t>
  </si>
  <si>
    <t>Toner Tinta Amarillo 664</t>
  </si>
  <si>
    <t>AN1227</t>
  </si>
  <si>
    <t>Toner Tinta Magenta 544</t>
  </si>
  <si>
    <t>AN1228</t>
  </si>
  <si>
    <t>Toner Tinta Amarillo 544</t>
  </si>
  <si>
    <t>AN1229</t>
  </si>
  <si>
    <t>Toner Tinta CYAN 544</t>
  </si>
  <si>
    <t>AN1230</t>
  </si>
  <si>
    <t>Vest (sin mangas) para mujer</t>
  </si>
  <si>
    <t>AN1231</t>
  </si>
  <si>
    <t>Buzon de denuncia ciudadana en acero garvanizado cal. 20</t>
  </si>
  <si>
    <t xml:space="preserve">Comite de Etica </t>
  </si>
  <si>
    <t>AN1234</t>
  </si>
  <si>
    <t>Abrazadera tipo (U) de 2 x 2'', con tuercas y tornillos, en acero inoxidable</t>
  </si>
  <si>
    <t>AN1235</t>
  </si>
  <si>
    <t>Cemento blanco funda de 40 KG</t>
  </si>
  <si>
    <t>AN1236</t>
  </si>
  <si>
    <t>Masilla de poliuretano, estuche de 300 ML (Cano)</t>
  </si>
  <si>
    <t>AN1237</t>
  </si>
  <si>
    <t>Tornillo de 5/16 x 2</t>
  </si>
  <si>
    <t>AN1238</t>
  </si>
  <si>
    <t>Tornillo inoxidable 12 x 1 1/2</t>
  </si>
  <si>
    <t>AN1239</t>
  </si>
  <si>
    <t>Tuerca de 3/4 inoxidable</t>
  </si>
  <si>
    <t>AN1240</t>
  </si>
  <si>
    <t>Juego de llaves española de 20 Pcs</t>
  </si>
  <si>
    <t>AN1241</t>
  </si>
  <si>
    <t>Juego de destornilladores tipo Chicharra de 7 Pcs</t>
  </si>
  <si>
    <t>AN1242</t>
  </si>
  <si>
    <t>Arena Itabo M3</t>
  </si>
  <si>
    <t>AN1243</t>
  </si>
  <si>
    <t>Cheque horizontal bronce 1/2 pulgada</t>
  </si>
  <si>
    <t>AN1244</t>
  </si>
  <si>
    <t>Cheque Orizontal bronce 3/4 pulgada</t>
  </si>
  <si>
    <t>AN1245</t>
  </si>
  <si>
    <t>Cheque vertical de 1 1/2 pulgada bronce</t>
  </si>
  <si>
    <t>AN1246</t>
  </si>
  <si>
    <t>Codo 45 de 1/2 pulgadas</t>
  </si>
  <si>
    <t>AN1247</t>
  </si>
  <si>
    <t>Codo pvc de presion de 2 pulgadas</t>
  </si>
  <si>
    <t>AN1248</t>
  </si>
  <si>
    <t>Llave de chorro para jardin de 3/4 pulgadas de bronce</t>
  </si>
  <si>
    <t>AN1249</t>
  </si>
  <si>
    <t>Niple de acero inoxidable de 1/2 x 4 pulgadas</t>
  </si>
  <si>
    <t>AN1250</t>
  </si>
  <si>
    <t>22/5/2025</t>
  </si>
  <si>
    <t>Cubeta de pintura Pro Fragil 86,  Cano</t>
  </si>
  <si>
    <t>AN1251</t>
  </si>
  <si>
    <t>Probador de tono VDV500-705</t>
  </si>
  <si>
    <t>Tecnologia</t>
  </si>
  <si>
    <t>AN1252</t>
  </si>
  <si>
    <t>Botella de tinta Epson T544 negro</t>
  </si>
  <si>
    <t>AN1253</t>
  </si>
  <si>
    <t>29/9/2025</t>
  </si>
  <si>
    <t>Bolso Akona Caspian</t>
  </si>
  <si>
    <t>AN1254</t>
  </si>
  <si>
    <t>Salami</t>
  </si>
  <si>
    <t>AN1255</t>
  </si>
  <si>
    <t>Azucar Cristal de caña paquete de 5 lbs</t>
  </si>
  <si>
    <t>AN1256</t>
  </si>
  <si>
    <t>Dispensador para vasos conicos en material plastico</t>
  </si>
  <si>
    <t>AN1257</t>
  </si>
  <si>
    <t>Vasos biodegradables de 4 Oz, color blanco, paquete de 50/1</t>
  </si>
  <si>
    <t>Materiales de actividad</t>
  </si>
  <si>
    <t>AN1258</t>
  </si>
  <si>
    <t>Sal marina, frasco de 465 gr</t>
  </si>
  <si>
    <t>AN1259</t>
  </si>
  <si>
    <t>Impresion de Banner</t>
  </si>
  <si>
    <t>AN1260</t>
  </si>
  <si>
    <t>Bandera Poliester</t>
  </si>
  <si>
    <t>AN1261</t>
  </si>
  <si>
    <t>Polishirt Dry fit</t>
  </si>
  <si>
    <t>AN1262</t>
  </si>
  <si>
    <t>Gorras</t>
  </si>
  <si>
    <t>AN1263</t>
  </si>
  <si>
    <t>Paraguas serigrafiados</t>
  </si>
  <si>
    <t>AN1264</t>
  </si>
  <si>
    <t>Vasos termicos personalizados</t>
  </si>
  <si>
    <t>AN1265</t>
  </si>
  <si>
    <t>Boligrafos impresos</t>
  </si>
  <si>
    <t>AN1266</t>
  </si>
  <si>
    <t>Llaveros personalizados</t>
  </si>
  <si>
    <t>AN1267</t>
  </si>
  <si>
    <t>Escalera 3 peldaños</t>
  </si>
  <si>
    <t>AN1268</t>
  </si>
  <si>
    <t>Arandela para tornillos NO.10</t>
  </si>
  <si>
    <t>AN1269</t>
  </si>
  <si>
    <t>Tornillos C/Tuerca</t>
  </si>
  <si>
    <t>AN1270</t>
  </si>
  <si>
    <t>Cinta Adhesiva color amarillo, tamaño estandar (Wadfow)</t>
  </si>
  <si>
    <t>AN1271</t>
  </si>
  <si>
    <t>Tapon PVC pulgadas destinado a la bomba sumergible</t>
  </si>
  <si>
    <t>AN1272</t>
  </si>
  <si>
    <t>Lamparas Fotovoltaica</t>
  </si>
  <si>
    <t>AN1273</t>
  </si>
  <si>
    <t>Tubo de presion de 2 PVC</t>
  </si>
  <si>
    <t>AN1274</t>
  </si>
  <si>
    <t>Codo de 2" 60 pvc de presion</t>
  </si>
  <si>
    <t>AN1275</t>
  </si>
  <si>
    <t>Escalera de 6 pies</t>
  </si>
  <si>
    <t>CÓDIGO INSTITUCIONAL</t>
  </si>
  <si>
    <t>FECHA DE ADQUISICIÓN   REGISTRO</t>
  </si>
  <si>
    <t>PRECIO UNITARIO</t>
  </si>
  <si>
    <t>VALORES RD$</t>
  </si>
  <si>
    <t>GASOIL</t>
  </si>
  <si>
    <t>TICKETS GASOLINA</t>
  </si>
  <si>
    <t>TOTAL COMBUSTIBLE                                                                                                                                                                                                                          RD$2,273,624.50</t>
  </si>
  <si>
    <t>Detalle del Inventario</t>
  </si>
  <si>
    <t>Almacén General</t>
  </si>
  <si>
    <t>Donaciones</t>
  </si>
  <si>
    <t>Gasoil</t>
  </si>
  <si>
    <t>Tickets Gasolina</t>
  </si>
  <si>
    <t>REALIZADO POR :</t>
  </si>
  <si>
    <t>AUTORIZADO POR</t>
  </si>
  <si>
    <t>Total de Inventario</t>
  </si>
  <si>
    <t>Codigo Institucional</t>
  </si>
  <si>
    <t>Fecha de adquisicion/ registro</t>
  </si>
  <si>
    <t xml:space="preserve">Brebe Descripcion del bien </t>
  </si>
  <si>
    <t>Cantidad Existencia</t>
  </si>
  <si>
    <t xml:space="preserve">Feha Aquisicion / Registro </t>
  </si>
  <si>
    <t>Breve Descripcion del Bien</t>
  </si>
  <si>
    <t xml:space="preserve">Existencia </t>
  </si>
  <si>
    <t>Precio Unitario</t>
  </si>
  <si>
    <t>TOTAL COMBUSTIBLE RD$</t>
  </si>
  <si>
    <t>************OBSERVACIÓN**********</t>
  </si>
  <si>
    <t>Licda. Diana Mejia Rymer</t>
  </si>
  <si>
    <t>Enc. Division de contabilidad</t>
  </si>
  <si>
    <t>400,801,18</t>
  </si>
  <si>
    <t>1596,301,18</t>
  </si>
  <si>
    <t>1,470,83</t>
  </si>
  <si>
    <r>
      <t xml:space="preserve">Adaptador Negro - Azul 3 1/4 </t>
    </r>
    <r>
      <rPr>
        <b/>
        <sz val="14"/>
        <rFont val="Times New Roman"/>
        <family val="1"/>
      </rPr>
      <t xml:space="preserve">Donacion </t>
    </r>
  </si>
  <si>
    <r>
      <t xml:space="preserve">Codo negro -  azul 3 1/4 </t>
    </r>
    <r>
      <rPr>
        <b/>
        <sz val="14"/>
        <rFont val="Times New Roman"/>
        <family val="1"/>
      </rPr>
      <t xml:space="preserve">Donacion </t>
    </r>
  </si>
  <si>
    <r>
      <t xml:space="preserve">Guante de uso domestico Size </t>
    </r>
    <r>
      <rPr>
        <b/>
        <sz val="14"/>
        <rFont val="Times New Roman"/>
        <family val="1"/>
      </rPr>
      <t>L</t>
    </r>
    <r>
      <rPr>
        <sz val="14"/>
        <rFont val="Times New Roman"/>
        <family val="1"/>
      </rPr>
      <t xml:space="preserve"> (Kika)</t>
    </r>
  </si>
  <si>
    <r>
      <t xml:space="preserve">Guante de uso domestico Size </t>
    </r>
    <r>
      <rPr>
        <b/>
        <sz val="14"/>
        <rFont val="Times New Roman"/>
        <family val="1"/>
      </rPr>
      <t>L</t>
    </r>
    <r>
      <rPr>
        <sz val="14"/>
        <rFont val="Times New Roman"/>
        <family val="1"/>
      </rPr>
      <t xml:space="preserve"> (Suave)</t>
    </r>
  </si>
  <si>
    <r>
      <t xml:space="preserve">Guante de uso domestico Size </t>
    </r>
    <r>
      <rPr>
        <b/>
        <sz val="14"/>
        <rFont val="Times New Roman"/>
        <family val="1"/>
      </rPr>
      <t>M</t>
    </r>
    <r>
      <rPr>
        <sz val="14"/>
        <rFont val="Times New Roman"/>
        <family val="1"/>
      </rPr>
      <t xml:space="preserve"> (Kika)</t>
    </r>
  </si>
  <si>
    <r>
      <t xml:space="preserve">Guante de uso domestico Size </t>
    </r>
    <r>
      <rPr>
        <b/>
        <sz val="14"/>
        <rFont val="Times New Roman"/>
        <family val="1"/>
      </rPr>
      <t>S</t>
    </r>
    <r>
      <rPr>
        <sz val="14"/>
        <rFont val="Times New Roman"/>
        <family val="1"/>
      </rPr>
      <t xml:space="preserve"> (Kika)</t>
    </r>
  </si>
  <si>
    <r>
      <t xml:space="preserve">Guante P/Jardin , Size </t>
    </r>
    <r>
      <rPr>
        <b/>
        <sz val="14"/>
        <rFont val="Times New Roman"/>
        <family val="1"/>
      </rPr>
      <t>S</t>
    </r>
    <r>
      <rPr>
        <sz val="14"/>
        <rFont val="Times New Roman"/>
        <family val="1"/>
      </rPr>
      <t>, Truper</t>
    </r>
  </si>
  <si>
    <r>
      <t>Guantes Quirurgicos (</t>
    </r>
    <r>
      <rPr>
        <b/>
        <sz val="14"/>
        <rFont val="Times New Roman"/>
        <family val="1"/>
      </rPr>
      <t>Mecd</t>
    </r>
    <r>
      <rPr>
        <sz val="14"/>
        <rFont val="Times New Roman"/>
        <family val="1"/>
      </rPr>
      <t xml:space="preserve">) </t>
    </r>
  </si>
  <si>
    <r>
      <t>Machete ancho Jabali N</t>
    </r>
    <r>
      <rPr>
        <u/>
        <sz val="14"/>
        <rFont val="Times New Roman"/>
        <family val="1"/>
      </rPr>
      <t>o</t>
    </r>
    <r>
      <rPr>
        <sz val="14"/>
        <rFont val="Times New Roman"/>
        <family val="1"/>
      </rPr>
      <t>127, para jardin 19-K</t>
    </r>
  </si>
  <si>
    <r>
      <t xml:space="preserve">Señalizacion Ruta de Evacuacion a la izquierda </t>
    </r>
    <r>
      <rPr>
        <b/>
        <sz val="14"/>
        <rFont val="Times New Roman"/>
        <family val="1"/>
      </rPr>
      <t>(letrero)</t>
    </r>
  </si>
  <si>
    <r>
      <t xml:space="preserve">Señalizacion, Ruta de Evacuación a la derecha </t>
    </r>
    <r>
      <rPr>
        <b/>
        <sz val="14"/>
        <rFont val="Times New Roman"/>
        <family val="1"/>
      </rPr>
      <t>(letrero)</t>
    </r>
  </si>
  <si>
    <r>
      <t xml:space="preserve">T de 3 entradas negra -  azul, </t>
    </r>
    <r>
      <rPr>
        <b/>
        <sz val="14"/>
        <rFont val="Times New Roman"/>
        <family val="1"/>
      </rPr>
      <t>Donacion</t>
    </r>
  </si>
  <si>
    <t>AL 30 de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</si>
</sst>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7">
    <font>
      <sz val="11"/>
      <name val="Aptos Narrow"/>
      <scheme val="minor"/>
    </font>
    <font>
      <sz val="14"/>
      <name val="Times New Roman"/>
    </font>
    <font>
      <b/>
      <sz val="14"/>
      <name val="Times New Roman"/>
    </font>
    <font>
      <b/>
      <sz val="14"/>
      <name val="Times New Roman"/>
    </font>
    <font>
      <sz val="14"/>
      <name val="Times New Roman"/>
    </font>
    <font>
      <b/>
      <u/>
      <sz val="14"/>
      <name val="Times New Roman"/>
    </font>
    <font>
      <sz val="18"/>
      <name val="Times New Roman"/>
    </font>
    <font>
      <sz val="18"/>
      <name val="Times New Roman"/>
    </font>
    <font>
      <b/>
      <u/>
      <sz val="14"/>
      <name val="Times New Roman"/>
    </font>
    <font>
      <b/>
      <sz val="18"/>
      <name val="Times New Roman"/>
    </font>
    <font>
      <b/>
      <sz val="18"/>
      <name val="Times New Roman"/>
    </font>
    <font>
      <b/>
      <u/>
      <sz val="18"/>
      <name val="Times New Roman"/>
    </font>
    <font>
      <u/>
      <sz val="18"/>
      <name val="Times New Roman"/>
    </font>
    <font>
      <sz val="11"/>
      <name val="Aptos Narrow"/>
      <scheme val="minor"/>
    </font>
    <font>
      <b/>
      <sz val="16"/>
      <name val="Times New Roman"/>
      <family val="1"/>
    </font>
    <font>
      <sz val="16"/>
      <name val="Times New Roman"/>
      <family val="1"/>
    </font>
    <font>
      <b/>
      <sz val="20"/>
      <color theme="1"/>
      <name val="Times New Roman"/>
      <family val="1"/>
    </font>
    <font>
      <sz val="20"/>
      <color theme="1"/>
      <name val="Times New Roman"/>
      <family val="1"/>
    </font>
    <font>
      <b/>
      <i/>
      <sz val="20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1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u/>
      <sz val="14"/>
      <name val="Times New Roman"/>
      <family val="1"/>
    </font>
    <font>
      <b/>
      <u/>
      <sz val="14"/>
      <name val="Times New Roman"/>
      <family val="1"/>
    </font>
    <font>
      <sz val="18"/>
      <name val="Times New Roman"/>
      <family val="1"/>
    </font>
    <font>
      <b/>
      <sz val="14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775D7"/>
        <bgColor rgb="FFE775D7"/>
      </patternFill>
    </fill>
    <fill>
      <patternFill patternType="solid">
        <fgColor rgb="FF82BBFA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108">
    <xf numFmtId="0" fontId="0" fillId="0" borderId="0" xfId="0" applyFont="1" applyAlignment="1"/>
    <xf numFmtId="0" fontId="1" fillId="0" borderId="0" xfId="0" applyFont="1" applyAlignment="1">
      <alignment horizontal="center"/>
    </xf>
    <xf numFmtId="43" fontId="2" fillId="0" borderId="0" xfId="0" applyNumberFormat="1" applyFont="1"/>
    <xf numFmtId="0" fontId="1" fillId="0" borderId="0" xfId="0" applyFont="1"/>
    <xf numFmtId="43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3" fontId="1" fillId="0" borderId="1" xfId="0" applyNumberFormat="1" applyFont="1" applyBorder="1"/>
    <xf numFmtId="0" fontId="4" fillId="0" borderId="1" xfId="0" applyFont="1" applyBorder="1" applyAlignment="1">
      <alignment wrapText="1"/>
    </xf>
    <xf numFmtId="0" fontId="1" fillId="0" borderId="2" xfId="0" applyFont="1" applyBorder="1"/>
    <xf numFmtId="43" fontId="1" fillId="0" borderId="2" xfId="0" applyNumberFormat="1" applyFont="1" applyBorder="1"/>
    <xf numFmtId="0" fontId="4" fillId="0" borderId="2" xfId="0" applyFont="1" applyBorder="1" applyAlignment="1">
      <alignment wrapText="1"/>
    </xf>
    <xf numFmtId="0" fontId="1" fillId="0" borderId="1" xfId="0" applyFont="1" applyBorder="1"/>
    <xf numFmtId="43" fontId="1" fillId="0" borderId="1" xfId="0" applyNumberFormat="1" applyFont="1" applyBorder="1"/>
    <xf numFmtId="0" fontId="4" fillId="0" borderId="1" xfId="0" applyFont="1" applyBorder="1" applyAlignment="1">
      <alignment wrapText="1"/>
    </xf>
    <xf numFmtId="43" fontId="5" fillId="0" borderId="0" xfId="0" applyNumberFormat="1" applyFont="1"/>
    <xf numFmtId="43" fontId="4" fillId="0" borderId="0" xfId="0" applyNumberFormat="1" applyFont="1"/>
    <xf numFmtId="43" fontId="1" fillId="0" borderId="0" xfId="0" applyNumberFormat="1" applyFont="1"/>
    <xf numFmtId="0" fontId="4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43" fontId="6" fillId="0" borderId="0" xfId="0" applyNumberFormat="1" applyFont="1" applyAlignment="1">
      <alignment horizontal="center"/>
    </xf>
    <xf numFmtId="43" fontId="6" fillId="0" borderId="2" xfId="0" applyNumberFormat="1" applyFont="1" applyBorder="1"/>
    <xf numFmtId="0" fontId="2" fillId="0" borderId="0" xfId="0" applyFont="1" applyAlignment="1">
      <alignment horizontal="left" vertical="center"/>
    </xf>
    <xf numFmtId="43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43" fontId="12" fillId="0" borderId="2" xfId="0" applyNumberFormat="1" applyFont="1" applyBorder="1"/>
    <xf numFmtId="43" fontId="16" fillId="5" borderId="0" xfId="0" applyNumberFormat="1" applyFont="1" applyFill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22" fillId="4" borderId="6" xfId="0" applyFont="1" applyFill="1" applyBorder="1" applyAlignment="1">
      <alignment horizontal="center"/>
    </xf>
    <xf numFmtId="43" fontId="21" fillId="0" borderId="2" xfId="0" applyNumberFormat="1" applyFont="1" applyBorder="1"/>
    <xf numFmtId="0" fontId="21" fillId="0" borderId="0" xfId="0" applyFont="1" applyAlignment="1">
      <alignment horizontal="center"/>
    </xf>
    <xf numFmtId="0" fontId="21" fillId="5" borderId="6" xfId="0" applyFont="1" applyFill="1" applyBorder="1" applyAlignment="1">
      <alignment horizontal="left"/>
    </xf>
    <xf numFmtId="0" fontId="21" fillId="0" borderId="0" xfId="0" applyFont="1" applyAlignment="1">
      <alignment horizontal="left" wrapText="1"/>
    </xf>
    <xf numFmtId="43" fontId="21" fillId="0" borderId="0" xfId="0" applyNumberFormat="1" applyFont="1" applyAlignment="1">
      <alignment horizontal="center"/>
    </xf>
    <xf numFmtId="0" fontId="21" fillId="0" borderId="1" xfId="0" applyFont="1" applyBorder="1" applyAlignment="1">
      <alignment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43" fontId="22" fillId="0" borderId="0" xfId="0" applyNumberFormat="1" applyFont="1"/>
    <xf numFmtId="43" fontId="22" fillId="0" borderId="0" xfId="0" applyNumberFormat="1" applyFont="1" applyAlignment="1">
      <alignment horizontal="center"/>
    </xf>
    <xf numFmtId="0" fontId="14" fillId="3" borderId="6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wrapText="1"/>
    </xf>
    <xf numFmtId="14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43" fontId="21" fillId="0" borderId="1" xfId="0" applyNumberFormat="1" applyFont="1" applyBorder="1"/>
    <xf numFmtId="14" fontId="21" fillId="0" borderId="1" xfId="0" applyNumberFormat="1" applyFont="1" applyBorder="1" applyAlignment="1">
      <alignment horizontal="center" vertical="center" wrapText="1"/>
    </xf>
    <xf numFmtId="14" fontId="21" fillId="0" borderId="1" xfId="0" applyNumberFormat="1" applyFont="1" applyBorder="1" applyAlignment="1">
      <alignment horizontal="center" wrapText="1"/>
    </xf>
    <xf numFmtId="0" fontId="21" fillId="2" borderId="1" xfId="0" applyFont="1" applyFill="1" applyBorder="1" applyAlignment="1">
      <alignment horizontal="center" wrapText="1"/>
    </xf>
    <xf numFmtId="0" fontId="21" fillId="2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left" wrapText="1"/>
    </xf>
    <xf numFmtId="0" fontId="21" fillId="0" borderId="1" xfId="0" applyFont="1" applyBorder="1" applyAlignment="1">
      <alignment vertical="center" wrapText="1"/>
    </xf>
    <xf numFmtId="14" fontId="21" fillId="0" borderId="3" xfId="0" applyNumberFormat="1" applyFont="1" applyBorder="1" applyAlignment="1">
      <alignment wrapText="1"/>
    </xf>
    <xf numFmtId="14" fontId="21" fillId="0" borderId="4" xfId="0" applyNumberFormat="1" applyFont="1" applyBorder="1" applyAlignment="1">
      <alignment wrapText="1"/>
    </xf>
    <xf numFmtId="14" fontId="21" fillId="0" borderId="2" xfId="0" applyNumberFormat="1" applyFont="1" applyBorder="1" applyAlignment="1">
      <alignment horizontal="center"/>
    </xf>
    <xf numFmtId="14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right"/>
    </xf>
    <xf numFmtId="0" fontId="21" fillId="0" borderId="0" xfId="0" applyFont="1"/>
    <xf numFmtId="43" fontId="24" fillId="0" borderId="0" xfId="0" applyNumberFormat="1" applyFont="1"/>
    <xf numFmtId="0" fontId="22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right"/>
    </xf>
    <xf numFmtId="0" fontId="21" fillId="0" borderId="2" xfId="0" applyFont="1" applyBorder="1"/>
    <xf numFmtId="43" fontId="21" fillId="0" borderId="0" xfId="0" applyNumberFormat="1" applyFont="1"/>
    <xf numFmtId="3" fontId="20" fillId="0" borderId="0" xfId="0" applyNumberFormat="1" applyFont="1" applyAlignment="1">
      <alignment horizontal="right" vertical="center"/>
    </xf>
    <xf numFmtId="0" fontId="21" fillId="0" borderId="1" xfId="0" applyFont="1" applyBorder="1"/>
    <xf numFmtId="43" fontId="21" fillId="0" borderId="1" xfId="0" applyNumberFormat="1" applyFont="1" applyBorder="1" applyAlignment="1">
      <alignment wrapText="1"/>
    </xf>
    <xf numFmtId="43" fontId="22" fillId="0" borderId="5" xfId="0" applyNumberFormat="1" applyFont="1" applyBorder="1" applyAlignment="1">
      <alignment horizontal="right"/>
    </xf>
    <xf numFmtId="3" fontId="21" fillId="0" borderId="0" xfId="0" applyNumberFormat="1" applyFont="1"/>
    <xf numFmtId="43" fontId="22" fillId="0" borderId="2" xfId="0" applyNumberFormat="1" applyFont="1" applyBorder="1"/>
    <xf numFmtId="43" fontId="22" fillId="0" borderId="2" xfId="0" applyNumberFormat="1" applyFont="1" applyBorder="1" applyAlignment="1">
      <alignment wrapText="1"/>
    </xf>
    <xf numFmtId="0" fontId="14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43" fontId="21" fillId="0" borderId="1" xfId="0" applyNumberFormat="1" applyFont="1" applyBorder="1" applyAlignment="1">
      <alignment horizontal="center" wrapText="1"/>
    </xf>
    <xf numFmtId="43" fontId="21" fillId="0" borderId="1" xfId="0" applyNumberFormat="1" applyFont="1" applyBorder="1" applyAlignment="1">
      <alignment horizontal="center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horizontal="center" wrapText="1"/>
    </xf>
    <xf numFmtId="43" fontId="25" fillId="0" borderId="0" xfId="0" applyNumberFormat="1" applyFont="1" applyAlignment="1">
      <alignment horizontal="center"/>
    </xf>
    <xf numFmtId="43" fontId="25" fillId="0" borderId="2" xfId="0" applyNumberFormat="1" applyFont="1" applyBorder="1"/>
    <xf numFmtId="0" fontId="22" fillId="4" borderId="6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center" wrapText="1"/>
    </xf>
    <xf numFmtId="0" fontId="22" fillId="4" borderId="7" xfId="0" applyFont="1" applyFill="1" applyBorder="1" applyAlignment="1">
      <alignment horizontal="center"/>
    </xf>
    <xf numFmtId="43" fontId="22" fillId="4" borderId="7" xfId="1" applyFont="1" applyFill="1" applyBorder="1" applyAlignment="1">
      <alignment horizontal="center"/>
    </xf>
    <xf numFmtId="0" fontId="21" fillId="0" borderId="6" xfId="0" applyFont="1" applyBorder="1"/>
    <xf numFmtId="14" fontId="21" fillId="0" borderId="6" xfId="0" applyNumberFormat="1" applyFont="1" applyBorder="1" applyAlignment="1">
      <alignment horizontal="center"/>
    </xf>
    <xf numFmtId="43" fontId="21" fillId="5" borderId="6" xfId="0" applyNumberFormat="1" applyFont="1" applyFill="1" applyBorder="1"/>
    <xf numFmtId="4" fontId="26" fillId="5" borderId="6" xfId="0" applyNumberFormat="1" applyFont="1" applyFill="1" applyBorder="1" applyAlignment="1">
      <alignment wrapText="1"/>
    </xf>
    <xf numFmtId="0" fontId="26" fillId="5" borderId="6" xfId="0" applyFont="1" applyFill="1" applyBorder="1" applyAlignment="1">
      <alignment horizontal="right" wrapText="1"/>
    </xf>
    <xf numFmtId="43" fontId="14" fillId="5" borderId="0" xfId="0" applyNumberFormat="1" applyFont="1" applyFill="1"/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center"/>
    </xf>
    <xf numFmtId="43" fontId="22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17" fontId="14" fillId="0" borderId="0" xfId="0" applyNumberFormat="1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3" fontId="21" fillId="5" borderId="6" xfId="0" applyNumberFormat="1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</xdr:colOff>
      <xdr:row>2</xdr:row>
      <xdr:rowOff>15874</xdr:rowOff>
    </xdr:from>
    <xdr:to>
      <xdr:col>1</xdr:col>
      <xdr:colOff>762000</xdr:colOff>
      <xdr:row>4</xdr:row>
      <xdr:rowOff>13363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" y="1285874"/>
          <a:ext cx="2397125" cy="1267489"/>
        </a:xfrm>
        <a:prstGeom prst="rect">
          <a:avLst/>
        </a:prstGeom>
      </xdr:spPr>
    </xdr:pic>
    <xdr:clientData/>
  </xdr:twoCellAnchor>
  <xdr:twoCellAnchor editAs="oneCell">
    <xdr:from>
      <xdr:col>10</xdr:col>
      <xdr:colOff>396875</xdr:colOff>
      <xdr:row>2</xdr:row>
      <xdr:rowOff>174625</xdr:rowOff>
    </xdr:from>
    <xdr:to>
      <xdr:col>11</xdr:col>
      <xdr:colOff>1587500</xdr:colOff>
      <xdr:row>3</xdr:row>
      <xdr:rowOff>586605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583C313-0C63-4E40-A79D-CA2F2DCC5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03250" y="1444625"/>
          <a:ext cx="3127375" cy="104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02"/>
  <sheetViews>
    <sheetView tabSelected="1" view="pageBreakPreview" topLeftCell="A1292" zoomScale="60" zoomScaleNormal="60" workbookViewId="0">
      <selection activeCell="C1297" sqref="C1297"/>
    </sheetView>
  </sheetViews>
  <sheetFormatPr baseColWidth="10" defaultColWidth="14.375" defaultRowHeight="15" customHeight="1"/>
  <cols>
    <col min="1" max="1" width="21.75" customWidth="1"/>
    <col min="2" max="2" width="28.375" customWidth="1"/>
    <col min="3" max="3" width="54" customWidth="1"/>
    <col min="4" max="4" width="27.875" hidden="1" customWidth="1"/>
    <col min="5" max="5" width="27.125" customWidth="1"/>
    <col min="6" max="6" width="0.25" hidden="1" customWidth="1"/>
    <col min="7" max="7" width="14.875" hidden="1" customWidth="1"/>
    <col min="8" max="8" width="18.25" hidden="1" customWidth="1"/>
    <col min="9" max="9" width="21" customWidth="1"/>
    <col min="10" max="10" width="3" hidden="1" customWidth="1"/>
    <col min="11" max="11" width="25.375" customWidth="1"/>
    <col min="12" max="12" width="27.75" customWidth="1"/>
    <col min="13" max="13" width="26.875" hidden="1" customWidth="1"/>
    <col min="14" max="14" width="29" hidden="1" customWidth="1"/>
    <col min="15" max="15" width="38.625" hidden="1" customWidth="1"/>
    <col min="16" max="16" width="12.125" customWidth="1"/>
  </cols>
  <sheetData>
    <row r="1" spans="1:16" ht="49.5" customHeight="1">
      <c r="A1" s="40"/>
      <c r="B1" s="37"/>
      <c r="C1" s="101"/>
      <c r="D1" s="45"/>
      <c r="E1" s="45"/>
      <c r="F1" s="45"/>
      <c r="G1" s="46"/>
      <c r="H1" s="46"/>
      <c r="I1" s="46"/>
      <c r="J1" s="46"/>
      <c r="K1" s="47"/>
      <c r="L1" s="47"/>
      <c r="M1" s="2"/>
      <c r="N1" s="2"/>
      <c r="O1" s="2"/>
      <c r="P1" s="3"/>
    </row>
    <row r="2" spans="1:16" ht="49.5" customHeight="1">
      <c r="A2" s="40"/>
      <c r="B2" s="37"/>
      <c r="D2" s="45"/>
      <c r="E2" s="45"/>
      <c r="F2" s="45"/>
      <c r="G2" s="46"/>
      <c r="H2" s="46"/>
      <c r="I2" s="46"/>
      <c r="J2" s="46"/>
      <c r="K2" s="47"/>
      <c r="L2" s="47"/>
      <c r="M2" s="2"/>
      <c r="N2" s="2"/>
      <c r="O2" s="2"/>
      <c r="P2" s="3"/>
    </row>
    <row r="3" spans="1:16" ht="49.5" customHeight="1">
      <c r="A3" s="102"/>
      <c r="B3" s="37"/>
      <c r="C3" s="104" t="s">
        <v>0</v>
      </c>
      <c r="D3" s="104"/>
      <c r="E3" s="104"/>
      <c r="F3" s="104"/>
      <c r="G3" s="104"/>
      <c r="H3" s="104"/>
      <c r="I3" s="104"/>
      <c r="J3" s="45"/>
      <c r="K3" s="103"/>
      <c r="L3" s="103"/>
      <c r="M3" s="2"/>
      <c r="N3" s="2"/>
      <c r="O3" s="2"/>
      <c r="P3" s="3"/>
    </row>
    <row r="4" spans="1:16" ht="49.5" customHeight="1">
      <c r="A4" s="102"/>
      <c r="B4" s="37"/>
      <c r="C4" s="105" t="s">
        <v>2686</v>
      </c>
      <c r="D4" s="105"/>
      <c r="E4" s="105"/>
      <c r="F4" s="105"/>
      <c r="G4" s="105"/>
      <c r="H4" s="105"/>
      <c r="I4" s="105"/>
      <c r="J4" s="46"/>
      <c r="K4" s="103"/>
      <c r="L4" s="103"/>
      <c r="M4" s="2"/>
      <c r="N4" s="2"/>
      <c r="O4" s="2"/>
      <c r="P4" s="3"/>
    </row>
    <row r="5" spans="1:16" ht="49.5" customHeight="1">
      <c r="A5" s="40"/>
      <c r="B5" s="37"/>
      <c r="C5" s="106" t="s">
        <v>1</v>
      </c>
      <c r="D5" s="106"/>
      <c r="E5" s="106"/>
      <c r="F5" s="106"/>
      <c r="G5" s="106"/>
      <c r="H5" s="106"/>
      <c r="I5" s="106"/>
      <c r="J5" s="46"/>
      <c r="K5" s="48"/>
      <c r="L5" s="48"/>
      <c r="M5" s="4"/>
      <c r="N5" s="4"/>
      <c r="O5" s="2"/>
      <c r="P5" s="3"/>
    </row>
    <row r="6" spans="1:16" ht="49.5" customHeight="1">
      <c r="A6" s="49" t="s">
        <v>2659</v>
      </c>
      <c r="B6" s="49" t="s">
        <v>2660</v>
      </c>
      <c r="C6" s="49" t="s">
        <v>2661</v>
      </c>
      <c r="D6" s="50" t="s">
        <v>2</v>
      </c>
      <c r="E6" s="49" t="s">
        <v>3</v>
      </c>
      <c r="F6" s="50" t="s">
        <v>4</v>
      </c>
      <c r="G6" s="50" t="s">
        <v>5</v>
      </c>
      <c r="H6" s="50" t="s">
        <v>6</v>
      </c>
      <c r="I6" s="49" t="s">
        <v>2662</v>
      </c>
      <c r="J6" s="50" t="s">
        <v>7</v>
      </c>
      <c r="K6" s="49" t="s">
        <v>8</v>
      </c>
      <c r="L6" s="49" t="s">
        <v>9</v>
      </c>
      <c r="M6" s="5" t="s">
        <v>10</v>
      </c>
      <c r="N6" s="5" t="s">
        <v>11</v>
      </c>
      <c r="O6" s="6" t="s">
        <v>12</v>
      </c>
      <c r="P6" s="7"/>
    </row>
    <row r="7" spans="1:16" ht="49.5" customHeight="1">
      <c r="A7" s="51" t="s">
        <v>13</v>
      </c>
      <c r="B7" s="52" t="s">
        <v>14</v>
      </c>
      <c r="C7" s="44" t="s">
        <v>15</v>
      </c>
      <c r="D7" s="51" t="s">
        <v>16</v>
      </c>
      <c r="E7" s="53">
        <v>12</v>
      </c>
      <c r="F7" s="53"/>
      <c r="G7" s="53"/>
      <c r="H7" s="53"/>
      <c r="I7" s="53">
        <f>+E7+F7-G7</f>
        <v>12</v>
      </c>
      <c r="J7" s="53"/>
      <c r="K7" s="54">
        <v>22.55</v>
      </c>
      <c r="L7" s="54">
        <f t="shared" ref="L7:L1279" si="0">+I7*K7</f>
        <v>270.60000000000002</v>
      </c>
      <c r="M7" s="8"/>
      <c r="N7" s="8"/>
      <c r="O7" s="9" t="s">
        <v>17</v>
      </c>
      <c r="P7" s="10"/>
    </row>
    <row r="8" spans="1:16" ht="49.5" customHeight="1">
      <c r="A8" s="51" t="s">
        <v>18</v>
      </c>
      <c r="B8" s="52" t="s">
        <v>14</v>
      </c>
      <c r="C8" s="44" t="s">
        <v>19</v>
      </c>
      <c r="D8" s="51" t="s">
        <v>16</v>
      </c>
      <c r="E8" s="53">
        <v>0</v>
      </c>
      <c r="F8" s="53"/>
      <c r="G8" s="53"/>
      <c r="H8" s="53"/>
      <c r="I8" s="53">
        <f>+E8+F8-G8</f>
        <v>0</v>
      </c>
      <c r="J8" s="53"/>
      <c r="K8" s="54">
        <v>98</v>
      </c>
      <c r="L8" s="54">
        <f t="shared" si="0"/>
        <v>0</v>
      </c>
      <c r="M8" s="8"/>
      <c r="N8" s="8"/>
      <c r="O8" s="9" t="s">
        <v>17</v>
      </c>
      <c r="P8" s="10"/>
    </row>
    <row r="9" spans="1:16" ht="49.5" customHeight="1">
      <c r="A9" s="51" t="s">
        <v>20</v>
      </c>
      <c r="B9" s="52" t="s">
        <v>14</v>
      </c>
      <c r="C9" s="44" t="s">
        <v>21</v>
      </c>
      <c r="D9" s="51" t="s">
        <v>16</v>
      </c>
      <c r="E9" s="53">
        <v>36</v>
      </c>
      <c r="F9" s="53"/>
      <c r="G9" s="53"/>
      <c r="H9" s="53"/>
      <c r="I9" s="53">
        <f>+E9+F9-G9</f>
        <v>36</v>
      </c>
      <c r="J9" s="53"/>
      <c r="K9" s="54">
        <v>7</v>
      </c>
      <c r="L9" s="54">
        <f t="shared" si="0"/>
        <v>252</v>
      </c>
      <c r="M9" s="8"/>
      <c r="N9" s="8"/>
      <c r="O9" s="9" t="s">
        <v>17</v>
      </c>
      <c r="P9" s="10"/>
    </row>
    <row r="10" spans="1:16" ht="49.5" customHeight="1">
      <c r="A10" s="51" t="s">
        <v>22</v>
      </c>
      <c r="B10" s="55">
        <v>45783</v>
      </c>
      <c r="C10" s="44" t="s">
        <v>23</v>
      </c>
      <c r="D10" s="51" t="s">
        <v>16</v>
      </c>
      <c r="E10" s="53">
        <v>100</v>
      </c>
      <c r="F10" s="53"/>
      <c r="G10" s="53"/>
      <c r="H10" s="53"/>
      <c r="I10" s="53">
        <f>+E10+F10-G10</f>
        <v>100</v>
      </c>
      <c r="J10" s="53"/>
      <c r="K10" s="54">
        <v>147.5</v>
      </c>
      <c r="L10" s="54">
        <f t="shared" si="0"/>
        <v>14750</v>
      </c>
      <c r="M10" s="8"/>
      <c r="N10" s="8"/>
      <c r="O10" s="9" t="s">
        <v>24</v>
      </c>
      <c r="P10" s="10"/>
    </row>
    <row r="11" spans="1:16" ht="49.5" customHeight="1">
      <c r="A11" s="51" t="s">
        <v>25</v>
      </c>
      <c r="B11" s="52" t="s">
        <v>14</v>
      </c>
      <c r="C11" s="44" t="s">
        <v>26</v>
      </c>
      <c r="D11" s="51" t="s">
        <v>27</v>
      </c>
      <c r="E11" s="53">
        <v>0</v>
      </c>
      <c r="F11" s="53"/>
      <c r="G11" s="53"/>
      <c r="H11" s="53"/>
      <c r="I11" s="53">
        <f>+E11+F11-G11</f>
        <v>0</v>
      </c>
      <c r="J11" s="53"/>
      <c r="K11" s="54">
        <v>1014</v>
      </c>
      <c r="L11" s="54">
        <f t="shared" si="0"/>
        <v>0</v>
      </c>
      <c r="M11" s="8"/>
      <c r="N11" s="8"/>
      <c r="O11" s="9" t="s">
        <v>28</v>
      </c>
      <c r="P11" s="10"/>
    </row>
    <row r="12" spans="1:16" ht="49.5" customHeight="1">
      <c r="A12" s="51" t="s">
        <v>29</v>
      </c>
      <c r="B12" s="52">
        <v>45702</v>
      </c>
      <c r="C12" s="44" t="s">
        <v>30</v>
      </c>
      <c r="D12" s="51" t="s">
        <v>31</v>
      </c>
      <c r="E12" s="53">
        <v>17</v>
      </c>
      <c r="F12" s="53"/>
      <c r="G12" s="53"/>
      <c r="H12" s="53"/>
      <c r="I12" s="53">
        <f>+E12+F12-G12</f>
        <v>17</v>
      </c>
      <c r="J12" s="53"/>
      <c r="K12" s="54">
        <v>483.63479999999998</v>
      </c>
      <c r="L12" s="54">
        <f t="shared" si="0"/>
        <v>8221.7916000000005</v>
      </c>
      <c r="M12" s="8"/>
      <c r="N12" s="8"/>
      <c r="O12" s="9" t="s">
        <v>32</v>
      </c>
      <c r="P12" s="10"/>
    </row>
    <row r="13" spans="1:16" ht="49.5" customHeight="1">
      <c r="A13" s="51" t="s">
        <v>33</v>
      </c>
      <c r="B13" s="52" t="s">
        <v>34</v>
      </c>
      <c r="C13" s="44" t="s">
        <v>35</v>
      </c>
      <c r="D13" s="51" t="s">
        <v>31</v>
      </c>
      <c r="E13" s="53">
        <v>0</v>
      </c>
      <c r="F13" s="53">
        <v>1</v>
      </c>
      <c r="G13" s="53"/>
      <c r="H13" s="53"/>
      <c r="I13" s="53">
        <f>+E13+F13-G13</f>
        <v>1</v>
      </c>
      <c r="J13" s="53"/>
      <c r="K13" s="54">
        <v>1235</v>
      </c>
      <c r="L13" s="54">
        <f t="shared" si="0"/>
        <v>1235</v>
      </c>
      <c r="M13" s="8"/>
      <c r="N13" s="8"/>
      <c r="O13" s="9" t="s">
        <v>36</v>
      </c>
      <c r="P13" s="10"/>
    </row>
    <row r="14" spans="1:16" ht="49.5" customHeight="1">
      <c r="A14" s="51" t="s">
        <v>37</v>
      </c>
      <c r="B14" s="52" t="s">
        <v>14</v>
      </c>
      <c r="C14" s="44" t="s">
        <v>38</v>
      </c>
      <c r="D14" s="51" t="s">
        <v>31</v>
      </c>
      <c r="E14" s="53">
        <v>0</v>
      </c>
      <c r="F14" s="53"/>
      <c r="G14" s="53"/>
      <c r="H14" s="53"/>
      <c r="I14" s="53">
        <f>+E14+F14-G14</f>
        <v>0</v>
      </c>
      <c r="J14" s="53"/>
      <c r="K14" s="54"/>
      <c r="L14" s="54">
        <f t="shared" si="0"/>
        <v>0</v>
      </c>
      <c r="M14" s="8"/>
      <c r="N14" s="8"/>
      <c r="O14" s="9" t="s">
        <v>32</v>
      </c>
      <c r="P14" s="10"/>
    </row>
    <row r="15" spans="1:16" ht="49.5" customHeight="1">
      <c r="A15" s="51" t="s">
        <v>39</v>
      </c>
      <c r="B15" s="52">
        <v>45695</v>
      </c>
      <c r="C15" s="44" t="s">
        <v>40</v>
      </c>
      <c r="D15" s="51" t="s">
        <v>31</v>
      </c>
      <c r="E15" s="53">
        <v>1</v>
      </c>
      <c r="F15" s="53"/>
      <c r="G15" s="53"/>
      <c r="H15" s="53"/>
      <c r="I15" s="53">
        <f>+E15+F15-G15</f>
        <v>1</v>
      </c>
      <c r="J15" s="53"/>
      <c r="K15" s="54">
        <v>56407.775999999998</v>
      </c>
      <c r="L15" s="54">
        <f t="shared" si="0"/>
        <v>56407.775999999998</v>
      </c>
      <c r="M15" s="8"/>
      <c r="N15" s="8"/>
      <c r="O15" s="9" t="s">
        <v>32</v>
      </c>
      <c r="P15" s="10"/>
    </row>
    <row r="16" spans="1:16" ht="49.5" customHeight="1">
      <c r="A16" s="51" t="s">
        <v>41</v>
      </c>
      <c r="B16" s="52">
        <v>45701</v>
      </c>
      <c r="C16" s="44" t="s">
        <v>42</v>
      </c>
      <c r="D16" s="51" t="s">
        <v>31</v>
      </c>
      <c r="E16" s="53">
        <v>21</v>
      </c>
      <c r="F16" s="53"/>
      <c r="G16" s="53">
        <v>1</v>
      </c>
      <c r="H16" s="53"/>
      <c r="I16" s="53">
        <f>+E16+F16-G16</f>
        <v>20</v>
      </c>
      <c r="J16" s="53"/>
      <c r="K16" s="54">
        <v>1791.24</v>
      </c>
      <c r="L16" s="54">
        <f t="shared" si="0"/>
        <v>35824.800000000003</v>
      </c>
      <c r="M16" s="8"/>
      <c r="N16" s="8"/>
      <c r="O16" s="9" t="s">
        <v>32</v>
      </c>
      <c r="P16" s="10"/>
    </row>
    <row r="17" spans="1:16" ht="49.5" customHeight="1">
      <c r="A17" s="51" t="s">
        <v>43</v>
      </c>
      <c r="B17" s="52">
        <v>45702</v>
      </c>
      <c r="C17" s="44" t="s">
        <v>44</v>
      </c>
      <c r="D17" s="51" t="s">
        <v>31</v>
      </c>
      <c r="E17" s="53">
        <v>0</v>
      </c>
      <c r="F17" s="53"/>
      <c r="G17" s="53"/>
      <c r="H17" s="53"/>
      <c r="I17" s="53">
        <f>+E17+F17-G17</f>
        <v>0</v>
      </c>
      <c r="J17" s="53"/>
      <c r="K17" s="54">
        <v>110731.2</v>
      </c>
      <c r="L17" s="54">
        <f t="shared" si="0"/>
        <v>0</v>
      </c>
      <c r="M17" s="8"/>
      <c r="N17" s="8"/>
      <c r="O17" s="9" t="s">
        <v>32</v>
      </c>
      <c r="P17" s="10"/>
    </row>
    <row r="18" spans="1:16" ht="49.5" customHeight="1">
      <c r="A18" s="51" t="s">
        <v>45</v>
      </c>
      <c r="B18" s="52">
        <v>45695</v>
      </c>
      <c r="C18" s="44" t="s">
        <v>46</v>
      </c>
      <c r="D18" s="51" t="s">
        <v>31</v>
      </c>
      <c r="E18" s="53">
        <v>3</v>
      </c>
      <c r="F18" s="53"/>
      <c r="G18" s="53"/>
      <c r="H18" s="53"/>
      <c r="I18" s="53">
        <f>+E18+F18-G18</f>
        <v>3</v>
      </c>
      <c r="J18" s="53"/>
      <c r="K18" s="54">
        <v>895.62</v>
      </c>
      <c r="L18" s="54">
        <f t="shared" si="0"/>
        <v>2686.86</v>
      </c>
      <c r="M18" s="8"/>
      <c r="N18" s="8"/>
      <c r="O18" s="9" t="s">
        <v>32</v>
      </c>
      <c r="P18" s="10"/>
    </row>
    <row r="19" spans="1:16" ht="49.5" customHeight="1">
      <c r="A19" s="51" t="s">
        <v>47</v>
      </c>
      <c r="B19" s="52">
        <v>45804</v>
      </c>
      <c r="C19" s="44" t="s">
        <v>48</v>
      </c>
      <c r="D19" s="51" t="s">
        <v>49</v>
      </c>
      <c r="E19" s="53">
        <v>200</v>
      </c>
      <c r="F19" s="53"/>
      <c r="G19" s="53">
        <v>1</v>
      </c>
      <c r="H19" s="53"/>
      <c r="I19" s="53">
        <f>+E19+F19-G19</f>
        <v>199</v>
      </c>
      <c r="J19" s="53"/>
      <c r="K19" s="54">
        <v>5</v>
      </c>
      <c r="L19" s="54">
        <f t="shared" si="0"/>
        <v>995</v>
      </c>
      <c r="M19" s="8"/>
      <c r="N19" s="8"/>
      <c r="O19" s="9" t="s">
        <v>50</v>
      </c>
      <c r="P19" s="10"/>
    </row>
    <row r="20" spans="1:16" ht="49.5" customHeight="1">
      <c r="A20" s="51" t="s">
        <v>51</v>
      </c>
      <c r="B20" s="52">
        <v>45412</v>
      </c>
      <c r="C20" s="44" t="s">
        <v>52</v>
      </c>
      <c r="D20" s="51" t="s">
        <v>49</v>
      </c>
      <c r="E20" s="53">
        <v>72</v>
      </c>
      <c r="F20" s="53"/>
      <c r="G20" s="53"/>
      <c r="H20" s="53"/>
      <c r="I20" s="53">
        <f>+E20+F20-G20</f>
        <v>72</v>
      </c>
      <c r="J20" s="53"/>
      <c r="K20" s="54">
        <v>15.84</v>
      </c>
      <c r="L20" s="54">
        <f t="shared" si="0"/>
        <v>1140.48</v>
      </c>
      <c r="M20" s="8"/>
      <c r="N20" s="8"/>
      <c r="O20" s="9" t="s">
        <v>50</v>
      </c>
      <c r="P20" s="10"/>
    </row>
    <row r="21" spans="1:16" ht="49.5" customHeight="1">
      <c r="A21" s="51" t="s">
        <v>53</v>
      </c>
      <c r="B21" s="52" t="s">
        <v>54</v>
      </c>
      <c r="C21" s="44" t="s">
        <v>55</v>
      </c>
      <c r="D21" s="51" t="s">
        <v>49</v>
      </c>
      <c r="E21" s="53">
        <v>43</v>
      </c>
      <c r="F21" s="53"/>
      <c r="G21" s="53"/>
      <c r="H21" s="53"/>
      <c r="I21" s="53">
        <f>+E21+F21-G21</f>
        <v>43</v>
      </c>
      <c r="J21" s="53"/>
      <c r="K21" s="54">
        <v>22.41</v>
      </c>
      <c r="L21" s="54">
        <f t="shared" si="0"/>
        <v>963.63</v>
      </c>
      <c r="M21" s="8"/>
      <c r="N21" s="8"/>
      <c r="O21" s="9" t="s">
        <v>50</v>
      </c>
      <c r="P21" s="10"/>
    </row>
    <row r="22" spans="1:16" ht="49.5" customHeight="1">
      <c r="A22" s="51" t="s">
        <v>56</v>
      </c>
      <c r="B22" s="52" t="s">
        <v>54</v>
      </c>
      <c r="C22" s="44" t="s">
        <v>57</v>
      </c>
      <c r="D22" s="51" t="s">
        <v>49</v>
      </c>
      <c r="E22" s="53">
        <v>66</v>
      </c>
      <c r="F22" s="53"/>
      <c r="G22" s="53"/>
      <c r="H22" s="53"/>
      <c r="I22" s="53">
        <f>+E22+F22-G22</f>
        <v>66</v>
      </c>
      <c r="J22" s="53"/>
      <c r="K22" s="54">
        <v>5.5</v>
      </c>
      <c r="L22" s="54">
        <f t="shared" si="0"/>
        <v>363</v>
      </c>
      <c r="M22" s="8"/>
      <c r="N22" s="8"/>
      <c r="O22" s="9" t="s">
        <v>50</v>
      </c>
      <c r="P22" s="10"/>
    </row>
    <row r="23" spans="1:16" ht="49.5" customHeight="1">
      <c r="A23" s="51" t="s">
        <v>58</v>
      </c>
      <c r="B23" s="52" t="s">
        <v>54</v>
      </c>
      <c r="C23" s="44" t="s">
        <v>59</v>
      </c>
      <c r="D23" s="51" t="s">
        <v>49</v>
      </c>
      <c r="E23" s="53">
        <v>16</v>
      </c>
      <c r="F23" s="53"/>
      <c r="G23" s="53"/>
      <c r="H23" s="53"/>
      <c r="I23" s="53">
        <f>+E23+F23-G23</f>
        <v>16</v>
      </c>
      <c r="J23" s="53"/>
      <c r="K23" s="54">
        <v>15</v>
      </c>
      <c r="L23" s="54">
        <f t="shared" si="0"/>
        <v>240</v>
      </c>
      <c r="M23" s="8"/>
      <c r="N23" s="8"/>
      <c r="O23" s="9" t="s">
        <v>50</v>
      </c>
      <c r="P23" s="10"/>
    </row>
    <row r="24" spans="1:16" ht="49.5" customHeight="1">
      <c r="A24" s="51" t="s">
        <v>60</v>
      </c>
      <c r="B24" s="52">
        <v>45412</v>
      </c>
      <c r="C24" s="44" t="s">
        <v>61</v>
      </c>
      <c r="D24" s="51" t="s">
        <v>49</v>
      </c>
      <c r="E24" s="53">
        <v>0</v>
      </c>
      <c r="F24" s="53"/>
      <c r="G24" s="53"/>
      <c r="H24" s="53"/>
      <c r="I24" s="53">
        <f>+E24+F24-G24</f>
        <v>0</v>
      </c>
      <c r="J24" s="53"/>
      <c r="K24" s="54">
        <v>15</v>
      </c>
      <c r="L24" s="54">
        <f t="shared" si="0"/>
        <v>0</v>
      </c>
      <c r="M24" s="8"/>
      <c r="N24" s="8"/>
      <c r="O24" s="9" t="s">
        <v>50</v>
      </c>
      <c r="P24" s="10"/>
    </row>
    <row r="25" spans="1:16" ht="49.5" customHeight="1">
      <c r="A25" s="51" t="s">
        <v>62</v>
      </c>
      <c r="B25" s="52">
        <v>45412</v>
      </c>
      <c r="C25" s="44" t="s">
        <v>63</v>
      </c>
      <c r="D25" s="51" t="s">
        <v>49</v>
      </c>
      <c r="E25" s="53">
        <v>135</v>
      </c>
      <c r="F25" s="53"/>
      <c r="G25" s="53"/>
      <c r="H25" s="53"/>
      <c r="I25" s="53">
        <f>+E25+F25-G25</f>
        <v>135</v>
      </c>
      <c r="J25" s="53"/>
      <c r="K25" s="54">
        <v>5.17</v>
      </c>
      <c r="L25" s="54">
        <f t="shared" si="0"/>
        <v>697.95</v>
      </c>
      <c r="M25" s="8"/>
      <c r="N25" s="8"/>
      <c r="O25" s="9" t="s">
        <v>50</v>
      </c>
      <c r="P25" s="10"/>
    </row>
    <row r="26" spans="1:16" ht="49.5" customHeight="1">
      <c r="A26" s="51" t="s">
        <v>64</v>
      </c>
      <c r="B26" s="52">
        <v>45412</v>
      </c>
      <c r="C26" s="44" t="s">
        <v>65</v>
      </c>
      <c r="D26" s="51" t="s">
        <v>49</v>
      </c>
      <c r="E26" s="53">
        <v>13</v>
      </c>
      <c r="F26" s="53"/>
      <c r="G26" s="53"/>
      <c r="H26" s="53"/>
      <c r="I26" s="53">
        <f>+E26+F26-G26</f>
        <v>13</v>
      </c>
      <c r="J26" s="53"/>
      <c r="K26" s="54">
        <v>20</v>
      </c>
      <c r="L26" s="54">
        <f t="shared" si="0"/>
        <v>260</v>
      </c>
      <c r="M26" s="8"/>
      <c r="N26" s="8"/>
      <c r="O26" s="9" t="s">
        <v>50</v>
      </c>
      <c r="P26" s="10"/>
    </row>
    <row r="27" spans="1:16" ht="49.5" customHeight="1">
      <c r="A27" s="51" t="s">
        <v>66</v>
      </c>
      <c r="B27" s="52">
        <v>45412</v>
      </c>
      <c r="C27" s="44" t="s">
        <v>67</v>
      </c>
      <c r="D27" s="51" t="s">
        <v>49</v>
      </c>
      <c r="E27" s="53">
        <v>26</v>
      </c>
      <c r="F27" s="53"/>
      <c r="G27" s="53"/>
      <c r="H27" s="53"/>
      <c r="I27" s="53">
        <f>+E27+F27-G27</f>
        <v>26</v>
      </c>
      <c r="J27" s="53"/>
      <c r="K27" s="54">
        <v>15</v>
      </c>
      <c r="L27" s="54">
        <f t="shared" si="0"/>
        <v>390</v>
      </c>
      <c r="M27" s="8"/>
      <c r="N27" s="8"/>
      <c r="O27" s="9" t="s">
        <v>50</v>
      </c>
      <c r="P27" s="10"/>
    </row>
    <row r="28" spans="1:16" ht="49.5" customHeight="1">
      <c r="A28" s="51" t="s">
        <v>68</v>
      </c>
      <c r="B28" s="52" t="s">
        <v>54</v>
      </c>
      <c r="C28" s="44" t="s">
        <v>2674</v>
      </c>
      <c r="D28" s="51" t="s">
        <v>49</v>
      </c>
      <c r="E28" s="53">
        <v>2</v>
      </c>
      <c r="F28" s="53"/>
      <c r="G28" s="53"/>
      <c r="H28" s="53"/>
      <c r="I28" s="53">
        <f>+E28+F28-G28</f>
        <v>2</v>
      </c>
      <c r="J28" s="53"/>
      <c r="K28" s="54"/>
      <c r="L28" s="54">
        <f t="shared" si="0"/>
        <v>0</v>
      </c>
      <c r="M28" s="8">
        <v>78.099999999999994</v>
      </c>
      <c r="N28" s="8">
        <f>+M28*I28</f>
        <v>156.19999999999999</v>
      </c>
      <c r="O28" s="9" t="s">
        <v>50</v>
      </c>
      <c r="P28" s="10"/>
    </row>
    <row r="29" spans="1:16" ht="49.5" customHeight="1">
      <c r="A29" s="51" t="s">
        <v>69</v>
      </c>
      <c r="B29" s="52" t="s">
        <v>54</v>
      </c>
      <c r="C29" s="44" t="s">
        <v>70</v>
      </c>
      <c r="D29" s="51" t="s">
        <v>49</v>
      </c>
      <c r="E29" s="53">
        <v>0</v>
      </c>
      <c r="F29" s="53"/>
      <c r="G29" s="53"/>
      <c r="H29" s="53"/>
      <c r="I29" s="53">
        <f>+E29+F29-G29</f>
        <v>0</v>
      </c>
      <c r="J29" s="53"/>
      <c r="K29" s="54">
        <v>517</v>
      </c>
      <c r="L29" s="54">
        <f t="shared" si="0"/>
        <v>0</v>
      </c>
      <c r="M29" s="8"/>
      <c r="N29" s="8"/>
      <c r="O29" s="9" t="s">
        <v>71</v>
      </c>
      <c r="P29" s="10"/>
    </row>
    <row r="30" spans="1:16" ht="49.5" customHeight="1">
      <c r="A30" s="51" t="s">
        <v>72</v>
      </c>
      <c r="B30" s="52">
        <v>45412</v>
      </c>
      <c r="C30" s="44" t="s">
        <v>73</v>
      </c>
      <c r="D30" s="51" t="s">
        <v>49</v>
      </c>
      <c r="E30" s="53">
        <v>17</v>
      </c>
      <c r="F30" s="53"/>
      <c r="G30" s="53">
        <v>1</v>
      </c>
      <c r="H30" s="53"/>
      <c r="I30" s="53">
        <f>+E30+F30-G30</f>
        <v>16</v>
      </c>
      <c r="J30" s="53"/>
      <c r="K30" s="54">
        <v>78.099999999999994</v>
      </c>
      <c r="L30" s="54">
        <f t="shared" si="0"/>
        <v>1249.5999999999999</v>
      </c>
      <c r="M30" s="8"/>
      <c r="N30" s="8"/>
      <c r="O30" s="9" t="s">
        <v>50</v>
      </c>
      <c r="P30" s="10"/>
    </row>
    <row r="31" spans="1:16" ht="49.5" customHeight="1">
      <c r="A31" s="51" t="s">
        <v>74</v>
      </c>
      <c r="B31" s="52">
        <v>45804</v>
      </c>
      <c r="C31" s="44" t="s">
        <v>75</v>
      </c>
      <c r="D31" s="51" t="s">
        <v>49</v>
      </c>
      <c r="E31" s="53">
        <v>200</v>
      </c>
      <c r="F31" s="53"/>
      <c r="G31" s="53"/>
      <c r="H31" s="53"/>
      <c r="I31" s="53">
        <f>+E31+F31-G31</f>
        <v>200</v>
      </c>
      <c r="J31" s="53"/>
      <c r="K31" s="54">
        <v>5</v>
      </c>
      <c r="L31" s="54">
        <f t="shared" si="0"/>
        <v>1000</v>
      </c>
      <c r="M31" s="8"/>
      <c r="N31" s="8"/>
      <c r="O31" s="9" t="s">
        <v>50</v>
      </c>
      <c r="P31" s="10"/>
    </row>
    <row r="32" spans="1:16" ht="49.5" customHeight="1">
      <c r="A32" s="51" t="s">
        <v>76</v>
      </c>
      <c r="B32" s="52">
        <v>45701</v>
      </c>
      <c r="C32" s="44" t="s">
        <v>77</v>
      </c>
      <c r="D32" s="51" t="s">
        <v>49</v>
      </c>
      <c r="E32" s="53">
        <v>30</v>
      </c>
      <c r="F32" s="53"/>
      <c r="G32" s="53"/>
      <c r="H32" s="53"/>
      <c r="I32" s="53">
        <f>+E32+F32-G32</f>
        <v>30</v>
      </c>
      <c r="J32" s="53"/>
      <c r="K32" s="54">
        <v>773.49</v>
      </c>
      <c r="L32" s="54">
        <f t="shared" si="0"/>
        <v>23204.7</v>
      </c>
      <c r="M32" s="8"/>
      <c r="N32" s="8"/>
      <c r="O32" s="9" t="s">
        <v>32</v>
      </c>
      <c r="P32" s="10"/>
    </row>
    <row r="33" spans="1:16" ht="49.5" customHeight="1">
      <c r="A33" s="51" t="s">
        <v>78</v>
      </c>
      <c r="B33" s="52">
        <v>45412</v>
      </c>
      <c r="C33" s="44" t="s">
        <v>79</v>
      </c>
      <c r="D33" s="51" t="s">
        <v>49</v>
      </c>
      <c r="E33" s="53">
        <v>7</v>
      </c>
      <c r="F33" s="53"/>
      <c r="G33" s="53"/>
      <c r="H33" s="53"/>
      <c r="I33" s="53">
        <f>+E33+F33-G33</f>
        <v>7</v>
      </c>
      <c r="J33" s="53"/>
      <c r="K33" s="54">
        <v>385</v>
      </c>
      <c r="L33" s="54">
        <f t="shared" si="0"/>
        <v>2695</v>
      </c>
      <c r="M33" s="8"/>
      <c r="N33" s="8"/>
      <c r="O33" s="9" t="s">
        <v>32</v>
      </c>
      <c r="P33" s="10"/>
    </row>
    <row r="34" spans="1:16" ht="49.5" customHeight="1">
      <c r="A34" s="51" t="s">
        <v>80</v>
      </c>
      <c r="B34" s="52">
        <v>45412</v>
      </c>
      <c r="C34" s="44" t="s">
        <v>81</v>
      </c>
      <c r="D34" s="51" t="s">
        <v>49</v>
      </c>
      <c r="E34" s="53">
        <v>11</v>
      </c>
      <c r="F34" s="53"/>
      <c r="G34" s="53">
        <v>1</v>
      </c>
      <c r="H34" s="53"/>
      <c r="I34" s="53">
        <f>+E34+F34-G34</f>
        <v>10</v>
      </c>
      <c r="J34" s="53"/>
      <c r="K34" s="54">
        <v>385</v>
      </c>
      <c r="L34" s="54">
        <f t="shared" si="0"/>
        <v>3850</v>
      </c>
      <c r="M34" s="8"/>
      <c r="N34" s="8"/>
      <c r="O34" s="9" t="s">
        <v>32</v>
      </c>
      <c r="P34" s="10"/>
    </row>
    <row r="35" spans="1:16" ht="49.5" customHeight="1">
      <c r="A35" s="51" t="s">
        <v>82</v>
      </c>
      <c r="B35" s="52"/>
      <c r="C35" s="44" t="s">
        <v>83</v>
      </c>
      <c r="D35" s="51" t="s">
        <v>49</v>
      </c>
      <c r="E35" s="53">
        <v>9</v>
      </c>
      <c r="F35" s="53"/>
      <c r="G35" s="53"/>
      <c r="H35" s="53"/>
      <c r="I35" s="53">
        <f>+E35+F35-G35</f>
        <v>9</v>
      </c>
      <c r="J35" s="53"/>
      <c r="K35" s="54">
        <v>188.8</v>
      </c>
      <c r="L35" s="54">
        <f t="shared" si="0"/>
        <v>1699.2</v>
      </c>
      <c r="M35" s="8"/>
      <c r="N35" s="8"/>
      <c r="O35" s="9" t="s">
        <v>32</v>
      </c>
      <c r="P35" s="10"/>
    </row>
    <row r="36" spans="1:16" ht="49.5" customHeight="1">
      <c r="A36" s="51" t="s">
        <v>84</v>
      </c>
      <c r="B36" s="52">
        <v>45701</v>
      </c>
      <c r="C36" s="44" t="s">
        <v>85</v>
      </c>
      <c r="D36" s="51" t="s">
        <v>49</v>
      </c>
      <c r="E36" s="53">
        <v>30</v>
      </c>
      <c r="F36" s="53"/>
      <c r="G36" s="53"/>
      <c r="H36" s="53"/>
      <c r="I36" s="53">
        <f>+E36+F36-G36</f>
        <v>30</v>
      </c>
      <c r="J36" s="53"/>
      <c r="K36" s="54">
        <v>1636.5419999999999</v>
      </c>
      <c r="L36" s="54">
        <f t="shared" si="0"/>
        <v>49096.259999999995</v>
      </c>
      <c r="M36" s="8"/>
      <c r="N36" s="8"/>
      <c r="O36" s="9" t="s">
        <v>32</v>
      </c>
      <c r="P36" s="10"/>
    </row>
    <row r="37" spans="1:16" ht="49.5" customHeight="1">
      <c r="A37" s="51" t="s">
        <v>86</v>
      </c>
      <c r="B37" s="52">
        <v>45417</v>
      </c>
      <c r="C37" s="44" t="s">
        <v>87</v>
      </c>
      <c r="D37" s="51" t="s">
        <v>49</v>
      </c>
      <c r="E37" s="53">
        <v>0</v>
      </c>
      <c r="F37" s="53"/>
      <c r="G37" s="53"/>
      <c r="H37" s="53"/>
      <c r="I37" s="53">
        <f>+E37+F37-G37</f>
        <v>0</v>
      </c>
      <c r="J37" s="53"/>
      <c r="K37" s="54">
        <v>206.5</v>
      </c>
      <c r="L37" s="54">
        <f t="shared" si="0"/>
        <v>0</v>
      </c>
      <c r="M37" s="8"/>
      <c r="N37" s="8"/>
      <c r="O37" s="9" t="s">
        <v>88</v>
      </c>
      <c r="P37" s="10"/>
    </row>
    <row r="38" spans="1:16" ht="49.5" customHeight="1">
      <c r="A38" s="51" t="s">
        <v>89</v>
      </c>
      <c r="B38" s="52" t="s">
        <v>14</v>
      </c>
      <c r="C38" s="44" t="s">
        <v>90</v>
      </c>
      <c r="D38" s="51" t="s">
        <v>49</v>
      </c>
      <c r="E38" s="53">
        <v>8</v>
      </c>
      <c r="F38" s="53"/>
      <c r="G38" s="53"/>
      <c r="H38" s="53"/>
      <c r="I38" s="53">
        <f>+E38+F38-G38</f>
        <v>8</v>
      </c>
      <c r="J38" s="53"/>
      <c r="K38" s="54">
        <v>157</v>
      </c>
      <c r="L38" s="54">
        <f t="shared" si="0"/>
        <v>1256</v>
      </c>
      <c r="M38" s="8"/>
      <c r="N38" s="8"/>
      <c r="O38" s="9" t="s">
        <v>17</v>
      </c>
      <c r="P38" s="10"/>
    </row>
    <row r="39" spans="1:16" ht="49.5" customHeight="1">
      <c r="A39" s="51" t="s">
        <v>91</v>
      </c>
      <c r="B39" s="52" t="s">
        <v>14</v>
      </c>
      <c r="C39" s="44" t="s">
        <v>92</v>
      </c>
      <c r="D39" s="51" t="s">
        <v>93</v>
      </c>
      <c r="E39" s="53">
        <v>15</v>
      </c>
      <c r="F39" s="53"/>
      <c r="G39" s="53"/>
      <c r="H39" s="53"/>
      <c r="I39" s="53">
        <f>+E39+F39-G39</f>
        <v>15</v>
      </c>
      <c r="J39" s="53"/>
      <c r="K39" s="54">
        <v>64.900000000000006</v>
      </c>
      <c r="L39" s="54">
        <f t="shared" si="0"/>
        <v>973.50000000000011</v>
      </c>
      <c r="M39" s="8"/>
      <c r="N39" s="8"/>
      <c r="O39" s="9" t="s">
        <v>32</v>
      </c>
      <c r="P39" s="10"/>
    </row>
    <row r="40" spans="1:16" ht="49.5" customHeight="1">
      <c r="A40" s="51" t="s">
        <v>94</v>
      </c>
      <c r="B40" s="52">
        <v>45695</v>
      </c>
      <c r="C40" s="44" t="s">
        <v>95</v>
      </c>
      <c r="D40" s="51" t="s">
        <v>93</v>
      </c>
      <c r="E40" s="53">
        <v>28</v>
      </c>
      <c r="F40" s="53"/>
      <c r="G40" s="53"/>
      <c r="H40" s="53"/>
      <c r="I40" s="53">
        <f>+E40+F40-G40</f>
        <v>28</v>
      </c>
      <c r="J40" s="53"/>
      <c r="K40" s="54">
        <v>293.11200000000002</v>
      </c>
      <c r="L40" s="54">
        <f t="shared" si="0"/>
        <v>8207.1360000000004</v>
      </c>
      <c r="M40" s="8"/>
      <c r="N40" s="8"/>
      <c r="O40" s="9" t="s">
        <v>32</v>
      </c>
      <c r="P40" s="10"/>
    </row>
    <row r="41" spans="1:16" ht="49.5" customHeight="1">
      <c r="A41" s="51" t="s">
        <v>96</v>
      </c>
      <c r="B41" s="52" t="s">
        <v>97</v>
      </c>
      <c r="C41" s="44" t="s">
        <v>98</v>
      </c>
      <c r="D41" s="51" t="s">
        <v>93</v>
      </c>
      <c r="E41" s="53">
        <v>11</v>
      </c>
      <c r="F41" s="53"/>
      <c r="G41" s="53"/>
      <c r="H41" s="53"/>
      <c r="I41" s="53">
        <f>+E41+F41-G41</f>
        <v>11</v>
      </c>
      <c r="J41" s="53"/>
      <c r="K41" s="54">
        <v>350.46</v>
      </c>
      <c r="L41" s="54">
        <f t="shared" si="0"/>
        <v>3855.06</v>
      </c>
      <c r="M41" s="8"/>
      <c r="N41" s="8"/>
      <c r="O41" s="9" t="s">
        <v>99</v>
      </c>
      <c r="P41" s="10"/>
    </row>
    <row r="42" spans="1:16" ht="49.5" customHeight="1">
      <c r="A42" s="51" t="s">
        <v>100</v>
      </c>
      <c r="B42" s="52">
        <v>45392</v>
      </c>
      <c r="C42" s="44" t="s">
        <v>101</v>
      </c>
      <c r="D42" s="51" t="s">
        <v>93</v>
      </c>
      <c r="E42" s="53">
        <v>19</v>
      </c>
      <c r="F42" s="53"/>
      <c r="G42" s="53"/>
      <c r="H42" s="53"/>
      <c r="I42" s="53">
        <f>+E42+F42-G42</f>
        <v>19</v>
      </c>
      <c r="J42" s="53"/>
      <c r="K42" s="54">
        <v>339.84</v>
      </c>
      <c r="L42" s="54">
        <f t="shared" si="0"/>
        <v>6456.9599999999991</v>
      </c>
      <c r="M42" s="8"/>
      <c r="N42" s="8"/>
      <c r="O42" s="9" t="s">
        <v>99</v>
      </c>
      <c r="P42" s="10"/>
    </row>
    <row r="43" spans="1:16" ht="49.5" customHeight="1">
      <c r="A43" s="51" t="s">
        <v>102</v>
      </c>
      <c r="B43" s="52">
        <v>45803</v>
      </c>
      <c r="C43" s="44" t="s">
        <v>103</v>
      </c>
      <c r="D43" s="51" t="s">
        <v>93</v>
      </c>
      <c r="E43" s="53">
        <v>14</v>
      </c>
      <c r="F43" s="53"/>
      <c r="G43" s="53"/>
      <c r="H43" s="53"/>
      <c r="I43" s="53">
        <f>+E43+F43-G43</f>
        <v>14</v>
      </c>
      <c r="J43" s="53">
        <v>10</v>
      </c>
      <c r="K43" s="54">
        <v>712</v>
      </c>
      <c r="L43" s="54">
        <f t="shared" si="0"/>
        <v>9968</v>
      </c>
      <c r="M43" s="8"/>
      <c r="N43" s="8"/>
      <c r="O43" s="9" t="s">
        <v>104</v>
      </c>
      <c r="P43" s="10"/>
    </row>
    <row r="44" spans="1:16" ht="49.5" customHeight="1">
      <c r="A44" s="51" t="s">
        <v>105</v>
      </c>
      <c r="B44" s="52"/>
      <c r="C44" s="44" t="s">
        <v>106</v>
      </c>
      <c r="D44" s="51" t="s">
        <v>107</v>
      </c>
      <c r="E44" s="53">
        <v>0</v>
      </c>
      <c r="F44" s="53"/>
      <c r="G44" s="53"/>
      <c r="H44" s="53"/>
      <c r="I44" s="53">
        <f>+E44+F44-G44</f>
        <v>0</v>
      </c>
      <c r="J44" s="53"/>
      <c r="K44" s="54">
        <v>4415</v>
      </c>
      <c r="L44" s="54">
        <f t="shared" si="0"/>
        <v>0</v>
      </c>
      <c r="M44" s="8"/>
      <c r="N44" s="8"/>
      <c r="O44" s="9" t="s">
        <v>24</v>
      </c>
      <c r="P44" s="10"/>
    </row>
    <row r="45" spans="1:16" ht="49.5" customHeight="1">
      <c r="A45" s="51" t="s">
        <v>108</v>
      </c>
      <c r="B45" s="52"/>
      <c r="C45" s="44" t="s">
        <v>109</v>
      </c>
      <c r="D45" s="51" t="s">
        <v>107</v>
      </c>
      <c r="E45" s="53">
        <v>5470</v>
      </c>
      <c r="F45" s="53"/>
      <c r="G45" s="53">
        <v>300</v>
      </c>
      <c r="H45" s="53"/>
      <c r="I45" s="53">
        <f>+E45+F45-G45</f>
        <v>5170</v>
      </c>
      <c r="J45" s="53"/>
      <c r="K45" s="54">
        <v>23.52</v>
      </c>
      <c r="L45" s="54">
        <f t="shared" si="0"/>
        <v>121598.39999999999</v>
      </c>
      <c r="M45" s="8"/>
      <c r="N45" s="8"/>
      <c r="O45" s="9" t="s">
        <v>24</v>
      </c>
      <c r="P45" s="10"/>
    </row>
    <row r="46" spans="1:16" ht="49.5" customHeight="1">
      <c r="A46" s="51" t="s">
        <v>110</v>
      </c>
      <c r="B46" s="55" t="s">
        <v>111</v>
      </c>
      <c r="C46" s="44" t="s">
        <v>112</v>
      </c>
      <c r="D46" s="56" t="s">
        <v>113</v>
      </c>
      <c r="E46" s="53">
        <v>830</v>
      </c>
      <c r="F46" s="53"/>
      <c r="G46" s="53">
        <v>12</v>
      </c>
      <c r="H46" s="53"/>
      <c r="I46" s="53">
        <f>+E46+F46-G46</f>
        <v>818</v>
      </c>
      <c r="J46" s="53"/>
      <c r="K46" s="54">
        <v>23.09496</v>
      </c>
      <c r="L46" s="54">
        <f t="shared" si="0"/>
        <v>18891.67728</v>
      </c>
      <c r="M46" s="8"/>
      <c r="N46" s="8"/>
      <c r="O46" s="9" t="s">
        <v>24</v>
      </c>
      <c r="P46" s="10"/>
    </row>
    <row r="47" spans="1:16" ht="49.5" customHeight="1">
      <c r="A47" s="51" t="s">
        <v>114</v>
      </c>
      <c r="B47" s="55" t="s">
        <v>111</v>
      </c>
      <c r="C47" s="44" t="s">
        <v>115</v>
      </c>
      <c r="D47" s="56" t="s">
        <v>113</v>
      </c>
      <c r="E47" s="53">
        <v>1000</v>
      </c>
      <c r="F47" s="53"/>
      <c r="G47" s="53"/>
      <c r="H47" s="53"/>
      <c r="I47" s="53">
        <f>+E47+F47-G47</f>
        <v>1000</v>
      </c>
      <c r="J47" s="53"/>
      <c r="K47" s="54">
        <v>32.667119999999997</v>
      </c>
      <c r="L47" s="54">
        <f t="shared" si="0"/>
        <v>32667.119999999995</v>
      </c>
      <c r="M47" s="8"/>
      <c r="N47" s="8"/>
      <c r="O47" s="9" t="s">
        <v>24</v>
      </c>
      <c r="P47" s="10"/>
    </row>
    <row r="48" spans="1:16" ht="49.5" customHeight="1">
      <c r="A48" s="51" t="s">
        <v>116</v>
      </c>
      <c r="B48" s="52"/>
      <c r="C48" s="44" t="s">
        <v>117</v>
      </c>
      <c r="D48" s="51" t="s">
        <v>107</v>
      </c>
      <c r="E48" s="53">
        <v>200</v>
      </c>
      <c r="F48" s="53"/>
      <c r="G48" s="53"/>
      <c r="H48" s="53"/>
      <c r="I48" s="53">
        <f>+E48+F48-G48</f>
        <v>200</v>
      </c>
      <c r="J48" s="53"/>
      <c r="K48" s="54">
        <v>55</v>
      </c>
      <c r="L48" s="54">
        <f t="shared" si="0"/>
        <v>11000</v>
      </c>
      <c r="M48" s="8"/>
      <c r="N48" s="8"/>
      <c r="O48" s="9" t="s">
        <v>24</v>
      </c>
      <c r="P48" s="10"/>
    </row>
    <row r="49" spans="1:16" ht="49.5" customHeight="1">
      <c r="A49" s="51" t="s">
        <v>118</v>
      </c>
      <c r="B49" s="52"/>
      <c r="C49" s="44" t="s">
        <v>119</v>
      </c>
      <c r="D49" s="51" t="s">
        <v>107</v>
      </c>
      <c r="E49" s="53">
        <v>783</v>
      </c>
      <c r="F49" s="53"/>
      <c r="G49" s="53"/>
      <c r="H49" s="53"/>
      <c r="I49" s="53">
        <f>+E49+F49-G49</f>
        <v>783</v>
      </c>
      <c r="J49" s="53"/>
      <c r="K49" s="54">
        <v>61</v>
      </c>
      <c r="L49" s="54">
        <f t="shared" si="0"/>
        <v>47763</v>
      </c>
      <c r="M49" s="8"/>
      <c r="N49" s="8"/>
      <c r="O49" s="9" t="s">
        <v>24</v>
      </c>
      <c r="P49" s="10"/>
    </row>
    <row r="50" spans="1:16" ht="49.5" customHeight="1">
      <c r="A50" s="51" t="s">
        <v>120</v>
      </c>
      <c r="B50" s="52"/>
      <c r="C50" s="44" t="s">
        <v>121</v>
      </c>
      <c r="D50" s="51" t="s">
        <v>107</v>
      </c>
      <c r="E50" s="53">
        <v>0</v>
      </c>
      <c r="F50" s="53"/>
      <c r="G50" s="53"/>
      <c r="H50" s="53"/>
      <c r="I50" s="53">
        <f>+E50+F50-G50</f>
        <v>0</v>
      </c>
      <c r="J50" s="53"/>
      <c r="K50" s="54">
        <v>7500</v>
      </c>
      <c r="L50" s="54">
        <f t="shared" si="0"/>
        <v>0</v>
      </c>
      <c r="M50" s="8"/>
      <c r="N50" s="8"/>
      <c r="O50" s="9" t="s">
        <v>24</v>
      </c>
      <c r="P50" s="10"/>
    </row>
    <row r="51" spans="1:16" ht="49.5" customHeight="1">
      <c r="A51" s="51" t="s">
        <v>122</v>
      </c>
      <c r="B51" s="55" t="s">
        <v>123</v>
      </c>
      <c r="C51" s="44" t="s">
        <v>124</v>
      </c>
      <c r="D51" s="51" t="s">
        <v>107</v>
      </c>
      <c r="E51" s="53">
        <v>3</v>
      </c>
      <c r="F51" s="53"/>
      <c r="G51" s="53"/>
      <c r="H51" s="53"/>
      <c r="I51" s="53">
        <f>+E51+F51-G51</f>
        <v>3</v>
      </c>
      <c r="J51" s="53"/>
      <c r="K51" s="54">
        <v>2879.2</v>
      </c>
      <c r="L51" s="54">
        <f t="shared" si="0"/>
        <v>8637.5999999999985</v>
      </c>
      <c r="M51" s="8"/>
      <c r="N51" s="8"/>
      <c r="O51" s="9" t="s">
        <v>24</v>
      </c>
      <c r="P51" s="10"/>
    </row>
    <row r="52" spans="1:16" ht="49.5" customHeight="1">
      <c r="A52" s="51" t="s">
        <v>125</v>
      </c>
      <c r="B52" s="55" t="s">
        <v>123</v>
      </c>
      <c r="C52" s="44" t="s">
        <v>126</v>
      </c>
      <c r="D52" s="51" t="s">
        <v>107</v>
      </c>
      <c r="E52" s="53">
        <v>1</v>
      </c>
      <c r="F52" s="53"/>
      <c r="G52" s="53"/>
      <c r="H52" s="53"/>
      <c r="I52" s="53">
        <f>+E52+F52-G52</f>
        <v>1</v>
      </c>
      <c r="J52" s="53"/>
      <c r="K52" s="54">
        <v>18327.759999999998</v>
      </c>
      <c r="L52" s="54">
        <f t="shared" si="0"/>
        <v>18327.759999999998</v>
      </c>
      <c r="M52" s="8"/>
      <c r="N52" s="8"/>
      <c r="O52" s="9" t="s">
        <v>24</v>
      </c>
      <c r="P52" s="10"/>
    </row>
    <row r="53" spans="1:16" ht="49.5" customHeight="1">
      <c r="A53" s="51" t="s">
        <v>127</v>
      </c>
      <c r="B53" s="55" t="s">
        <v>111</v>
      </c>
      <c r="C53" s="44" t="s">
        <v>128</v>
      </c>
      <c r="D53" s="56" t="s">
        <v>113</v>
      </c>
      <c r="E53" s="53">
        <v>480</v>
      </c>
      <c r="F53" s="53"/>
      <c r="G53" s="53"/>
      <c r="H53" s="53"/>
      <c r="I53" s="53">
        <f>+E53+F53-G53</f>
        <v>480</v>
      </c>
      <c r="J53" s="53"/>
      <c r="K53" s="54">
        <v>36.702719999999999</v>
      </c>
      <c r="L53" s="54">
        <f t="shared" si="0"/>
        <v>17617.3056</v>
      </c>
      <c r="M53" s="8"/>
      <c r="N53" s="8"/>
      <c r="O53" s="9" t="s">
        <v>24</v>
      </c>
      <c r="P53" s="10"/>
    </row>
    <row r="54" spans="1:16" ht="49.5" customHeight="1">
      <c r="A54" s="51" t="s">
        <v>129</v>
      </c>
      <c r="B54" s="55" t="s">
        <v>111</v>
      </c>
      <c r="C54" s="44" t="s">
        <v>130</v>
      </c>
      <c r="D54" s="56" t="s">
        <v>113</v>
      </c>
      <c r="E54" s="53">
        <v>1000</v>
      </c>
      <c r="F54" s="53"/>
      <c r="G54" s="53"/>
      <c r="H54" s="53"/>
      <c r="I54" s="53">
        <f>+E54+F54-G54</f>
        <v>1000</v>
      </c>
      <c r="J54" s="53"/>
      <c r="K54" s="54">
        <v>91.770960000000002</v>
      </c>
      <c r="L54" s="54">
        <f t="shared" si="0"/>
        <v>91770.96</v>
      </c>
      <c r="M54" s="8"/>
      <c r="N54" s="8"/>
      <c r="O54" s="9" t="s">
        <v>24</v>
      </c>
      <c r="P54" s="10"/>
    </row>
    <row r="55" spans="1:16" ht="49.5" customHeight="1">
      <c r="A55" s="51" t="s">
        <v>131</v>
      </c>
      <c r="B55" s="55" t="s">
        <v>111</v>
      </c>
      <c r="C55" s="44" t="s">
        <v>132</v>
      </c>
      <c r="D55" s="56" t="s">
        <v>113</v>
      </c>
      <c r="E55" s="53">
        <v>500</v>
      </c>
      <c r="F55" s="53"/>
      <c r="G55" s="53"/>
      <c r="H55" s="53"/>
      <c r="I55" s="53">
        <f>+E55+F55-G55</f>
        <v>500</v>
      </c>
      <c r="J55" s="53"/>
      <c r="K55" s="54">
        <v>20.602799999999998</v>
      </c>
      <c r="L55" s="54">
        <f t="shared" si="0"/>
        <v>10301.4</v>
      </c>
      <c r="M55" s="8"/>
      <c r="N55" s="8"/>
      <c r="O55" s="9" t="s">
        <v>24</v>
      </c>
      <c r="P55" s="10"/>
    </row>
    <row r="56" spans="1:16" ht="49.5" customHeight="1">
      <c r="A56" s="51" t="s">
        <v>133</v>
      </c>
      <c r="B56" s="55" t="s">
        <v>111</v>
      </c>
      <c r="C56" s="44" t="s">
        <v>134</v>
      </c>
      <c r="D56" s="56" t="s">
        <v>113</v>
      </c>
      <c r="E56" s="53">
        <v>500</v>
      </c>
      <c r="F56" s="53"/>
      <c r="G56" s="53"/>
      <c r="H56" s="53"/>
      <c r="I56" s="53">
        <f>+E56+F56-G56</f>
        <v>500</v>
      </c>
      <c r="J56" s="53"/>
      <c r="K56" s="54">
        <v>20.602799999999998</v>
      </c>
      <c r="L56" s="54">
        <f t="shared" si="0"/>
        <v>10301.4</v>
      </c>
      <c r="M56" s="8"/>
      <c r="N56" s="8"/>
      <c r="O56" s="9" t="s">
        <v>24</v>
      </c>
      <c r="P56" s="10"/>
    </row>
    <row r="57" spans="1:16" ht="49.5" customHeight="1">
      <c r="A57" s="51" t="s">
        <v>135</v>
      </c>
      <c r="B57" s="55" t="s">
        <v>111</v>
      </c>
      <c r="C57" s="44" t="s">
        <v>136</v>
      </c>
      <c r="D57" s="56" t="s">
        <v>113</v>
      </c>
      <c r="E57" s="53">
        <v>810</v>
      </c>
      <c r="F57" s="53"/>
      <c r="G57" s="53"/>
      <c r="H57" s="53"/>
      <c r="I57" s="53">
        <f>+E57+F57-G57</f>
        <v>810</v>
      </c>
      <c r="J57" s="53"/>
      <c r="K57" s="54">
        <v>8.6800800000000002</v>
      </c>
      <c r="L57" s="54">
        <f t="shared" si="0"/>
        <v>7030.8648000000003</v>
      </c>
      <c r="M57" s="8"/>
      <c r="N57" s="8"/>
      <c r="O57" s="9" t="s">
        <v>24</v>
      </c>
      <c r="P57" s="10"/>
    </row>
    <row r="58" spans="1:16" ht="49.5" customHeight="1">
      <c r="A58" s="51" t="s">
        <v>137</v>
      </c>
      <c r="B58" s="52" t="s">
        <v>111</v>
      </c>
      <c r="C58" s="44" t="s">
        <v>138</v>
      </c>
      <c r="D58" s="51" t="s">
        <v>107</v>
      </c>
      <c r="E58" s="53">
        <v>1400</v>
      </c>
      <c r="F58" s="53"/>
      <c r="G58" s="53">
        <v>250</v>
      </c>
      <c r="H58" s="53"/>
      <c r="I58" s="53">
        <f>+E58+F58-G58</f>
        <v>1150</v>
      </c>
      <c r="J58" s="53"/>
      <c r="K58" s="54">
        <v>8.6800800000000002</v>
      </c>
      <c r="L58" s="54">
        <f t="shared" si="0"/>
        <v>9982.0920000000006</v>
      </c>
      <c r="M58" s="8"/>
      <c r="N58" s="8"/>
      <c r="O58" s="9" t="s">
        <v>24</v>
      </c>
      <c r="P58" s="10"/>
    </row>
    <row r="59" spans="1:16" ht="49.5" customHeight="1">
      <c r="A59" s="51" t="s">
        <v>139</v>
      </c>
      <c r="B59" s="52"/>
      <c r="C59" s="44" t="s">
        <v>140</v>
      </c>
      <c r="D59" s="51" t="s">
        <v>107</v>
      </c>
      <c r="E59" s="53">
        <v>90</v>
      </c>
      <c r="F59" s="53"/>
      <c r="G59" s="53"/>
      <c r="H59" s="53"/>
      <c r="I59" s="53">
        <f>+E59+F59-G59</f>
        <v>90</v>
      </c>
      <c r="J59" s="53"/>
      <c r="K59" s="54">
        <v>98.42</v>
      </c>
      <c r="L59" s="54">
        <f t="shared" si="0"/>
        <v>8857.7999999999993</v>
      </c>
      <c r="M59" s="8"/>
      <c r="N59" s="8"/>
      <c r="O59" s="9" t="s">
        <v>24</v>
      </c>
      <c r="P59" s="10"/>
    </row>
    <row r="60" spans="1:16" ht="49.5" customHeight="1">
      <c r="A60" s="51" t="s">
        <v>141</v>
      </c>
      <c r="B60" s="52" t="s">
        <v>14</v>
      </c>
      <c r="C60" s="44" t="s">
        <v>142</v>
      </c>
      <c r="D60" s="51" t="s">
        <v>107</v>
      </c>
      <c r="E60" s="53">
        <v>1</v>
      </c>
      <c r="F60" s="53"/>
      <c r="G60" s="53"/>
      <c r="H60" s="53"/>
      <c r="I60" s="53">
        <f>+E60+F60-G60</f>
        <v>1</v>
      </c>
      <c r="J60" s="53"/>
      <c r="K60" s="54">
        <v>18600</v>
      </c>
      <c r="L60" s="54">
        <f t="shared" si="0"/>
        <v>18600</v>
      </c>
      <c r="M60" s="8"/>
      <c r="N60" s="8"/>
      <c r="O60" s="9" t="s">
        <v>24</v>
      </c>
      <c r="P60" s="10"/>
    </row>
    <row r="61" spans="1:16" ht="49.5" customHeight="1">
      <c r="A61" s="51" t="s">
        <v>143</v>
      </c>
      <c r="B61" s="52"/>
      <c r="C61" s="44" t="s">
        <v>144</v>
      </c>
      <c r="D61" s="51" t="s">
        <v>93</v>
      </c>
      <c r="E61" s="53">
        <v>1</v>
      </c>
      <c r="F61" s="53"/>
      <c r="G61" s="53"/>
      <c r="H61" s="53"/>
      <c r="I61" s="53">
        <f>+E61+F61-G61</f>
        <v>1</v>
      </c>
      <c r="J61" s="53"/>
      <c r="K61" s="54">
        <v>473</v>
      </c>
      <c r="L61" s="54">
        <f t="shared" si="0"/>
        <v>473</v>
      </c>
      <c r="M61" s="8"/>
      <c r="N61" s="8"/>
      <c r="O61" s="9" t="s">
        <v>99</v>
      </c>
      <c r="P61" s="10"/>
    </row>
    <row r="62" spans="1:16" ht="49.5" customHeight="1">
      <c r="A62" s="51" t="s">
        <v>145</v>
      </c>
      <c r="B62" s="52"/>
      <c r="C62" s="44" t="s">
        <v>146</v>
      </c>
      <c r="D62" s="51" t="s">
        <v>93</v>
      </c>
      <c r="E62" s="53">
        <v>0.5</v>
      </c>
      <c r="F62" s="53"/>
      <c r="G62" s="53"/>
      <c r="H62" s="53"/>
      <c r="I62" s="53">
        <f>+E62+F62-G62</f>
        <v>0.5</v>
      </c>
      <c r="J62" s="53"/>
      <c r="K62" s="54">
        <v>473</v>
      </c>
      <c r="L62" s="54">
        <f t="shared" si="0"/>
        <v>236.5</v>
      </c>
      <c r="M62" s="8"/>
      <c r="N62" s="8"/>
      <c r="O62" s="9" t="s">
        <v>99</v>
      </c>
      <c r="P62" s="10"/>
    </row>
    <row r="63" spans="1:16" ht="49.5" customHeight="1">
      <c r="A63" s="51" t="s">
        <v>147</v>
      </c>
      <c r="B63" s="52"/>
      <c r="C63" s="44" t="s">
        <v>148</v>
      </c>
      <c r="D63" s="51" t="s">
        <v>93</v>
      </c>
      <c r="E63" s="53">
        <v>1</v>
      </c>
      <c r="F63" s="53"/>
      <c r="G63" s="53"/>
      <c r="H63" s="53"/>
      <c r="I63" s="53">
        <f>+E63+F63-G63</f>
        <v>1</v>
      </c>
      <c r="J63" s="53"/>
      <c r="K63" s="54">
        <v>473</v>
      </c>
      <c r="L63" s="54">
        <f t="shared" si="0"/>
        <v>473</v>
      </c>
      <c r="M63" s="8"/>
      <c r="N63" s="8"/>
      <c r="O63" s="9" t="s">
        <v>99</v>
      </c>
      <c r="P63" s="10"/>
    </row>
    <row r="64" spans="1:16" ht="49.5" customHeight="1">
      <c r="A64" s="51" t="s">
        <v>149</v>
      </c>
      <c r="B64" s="52"/>
      <c r="C64" s="44" t="s">
        <v>150</v>
      </c>
      <c r="D64" s="51" t="s">
        <v>93</v>
      </c>
      <c r="E64" s="53">
        <v>1</v>
      </c>
      <c r="F64" s="53"/>
      <c r="G64" s="53"/>
      <c r="H64" s="53"/>
      <c r="I64" s="53">
        <f>+E64+F64-G64</f>
        <v>1</v>
      </c>
      <c r="J64" s="53"/>
      <c r="K64" s="54">
        <v>473</v>
      </c>
      <c r="L64" s="54">
        <f t="shared" si="0"/>
        <v>473</v>
      </c>
      <c r="M64" s="8"/>
      <c r="N64" s="8"/>
      <c r="O64" s="9" t="s">
        <v>99</v>
      </c>
      <c r="P64" s="10"/>
    </row>
    <row r="65" spans="1:16" ht="49.5" customHeight="1">
      <c r="A65" s="51" t="s">
        <v>151</v>
      </c>
      <c r="B65" s="52"/>
      <c r="C65" s="44" t="s">
        <v>152</v>
      </c>
      <c r="D65" s="51" t="s">
        <v>93</v>
      </c>
      <c r="E65" s="53">
        <v>1</v>
      </c>
      <c r="F65" s="53"/>
      <c r="G65" s="53"/>
      <c r="H65" s="53"/>
      <c r="I65" s="53">
        <f>+E65+F65-G65</f>
        <v>1</v>
      </c>
      <c r="J65" s="53"/>
      <c r="K65" s="54">
        <v>473</v>
      </c>
      <c r="L65" s="54">
        <f t="shared" si="0"/>
        <v>473</v>
      </c>
      <c r="M65" s="8"/>
      <c r="N65" s="8"/>
      <c r="O65" s="9" t="s">
        <v>99</v>
      </c>
      <c r="P65" s="10"/>
    </row>
    <row r="66" spans="1:16" ht="49.5" customHeight="1">
      <c r="A66" s="51" t="s">
        <v>153</v>
      </c>
      <c r="B66" s="52"/>
      <c r="C66" s="44" t="s">
        <v>154</v>
      </c>
      <c r="D66" s="51" t="s">
        <v>93</v>
      </c>
      <c r="E66" s="53">
        <v>0.5</v>
      </c>
      <c r="F66" s="53"/>
      <c r="G66" s="53"/>
      <c r="H66" s="53"/>
      <c r="I66" s="53">
        <f>+E66+F66-G66</f>
        <v>0.5</v>
      </c>
      <c r="J66" s="53"/>
      <c r="K66" s="54">
        <v>473</v>
      </c>
      <c r="L66" s="54">
        <f t="shared" si="0"/>
        <v>236.5</v>
      </c>
      <c r="M66" s="8"/>
      <c r="N66" s="8"/>
      <c r="O66" s="9" t="s">
        <v>99</v>
      </c>
      <c r="P66" s="10"/>
    </row>
    <row r="67" spans="1:16" ht="49.5" customHeight="1">
      <c r="A67" s="51" t="s">
        <v>155</v>
      </c>
      <c r="B67" s="52">
        <v>45392</v>
      </c>
      <c r="C67" s="44" t="s">
        <v>156</v>
      </c>
      <c r="D67" s="51" t="s">
        <v>93</v>
      </c>
      <c r="E67" s="53">
        <v>1</v>
      </c>
      <c r="F67" s="53"/>
      <c r="G67" s="53"/>
      <c r="H67" s="53"/>
      <c r="I67" s="53">
        <f>+E67+F67-G67</f>
        <v>1</v>
      </c>
      <c r="J67" s="53"/>
      <c r="K67" s="54">
        <v>473</v>
      </c>
      <c r="L67" s="54">
        <f t="shared" si="0"/>
        <v>473</v>
      </c>
      <c r="M67" s="8"/>
      <c r="N67" s="8"/>
      <c r="O67" s="9" t="s">
        <v>99</v>
      </c>
      <c r="P67" s="10"/>
    </row>
    <row r="68" spans="1:16" ht="49.5" customHeight="1">
      <c r="A68" s="51" t="s">
        <v>157</v>
      </c>
      <c r="B68" s="55" t="s">
        <v>158</v>
      </c>
      <c r="C68" s="44" t="s">
        <v>159</v>
      </c>
      <c r="D68" s="51" t="s">
        <v>49</v>
      </c>
      <c r="E68" s="53">
        <v>1</v>
      </c>
      <c r="F68" s="53"/>
      <c r="G68" s="53"/>
      <c r="H68" s="53"/>
      <c r="I68" s="53">
        <f>+E68+F68-G68</f>
        <v>1</v>
      </c>
      <c r="J68" s="53"/>
      <c r="K68" s="54">
        <v>1016.66</v>
      </c>
      <c r="L68" s="54">
        <f t="shared" si="0"/>
        <v>1016.66</v>
      </c>
      <c r="M68" s="8"/>
      <c r="N68" s="8"/>
      <c r="O68" s="9" t="s">
        <v>24</v>
      </c>
      <c r="P68" s="10"/>
    </row>
    <row r="69" spans="1:16" ht="49.5" customHeight="1">
      <c r="A69" s="51" t="s">
        <v>160</v>
      </c>
      <c r="B69" s="55">
        <v>45783</v>
      </c>
      <c r="C69" s="44" t="s">
        <v>161</v>
      </c>
      <c r="D69" s="51" t="s">
        <v>49</v>
      </c>
      <c r="E69" s="53">
        <v>5</v>
      </c>
      <c r="F69" s="53"/>
      <c r="G69" s="53"/>
      <c r="H69" s="53"/>
      <c r="I69" s="53">
        <f>+E69+F69-G69</f>
        <v>5</v>
      </c>
      <c r="J69" s="53"/>
      <c r="K69" s="54">
        <v>459.02</v>
      </c>
      <c r="L69" s="54">
        <f t="shared" si="0"/>
        <v>2295.1</v>
      </c>
      <c r="M69" s="8"/>
      <c r="N69" s="8"/>
      <c r="O69" s="9" t="s">
        <v>24</v>
      </c>
      <c r="P69" s="10"/>
    </row>
    <row r="70" spans="1:16" ht="49.5" customHeight="1">
      <c r="A70" s="51" t="s">
        <v>162</v>
      </c>
      <c r="B70" s="55">
        <v>45783</v>
      </c>
      <c r="C70" s="44" t="s">
        <v>163</v>
      </c>
      <c r="D70" s="51" t="s">
        <v>49</v>
      </c>
      <c r="E70" s="53">
        <v>7</v>
      </c>
      <c r="F70" s="53"/>
      <c r="G70" s="53"/>
      <c r="H70" s="53"/>
      <c r="I70" s="53">
        <f>+E70+F70-G70</f>
        <v>7</v>
      </c>
      <c r="J70" s="53"/>
      <c r="K70" s="54">
        <v>264.32</v>
      </c>
      <c r="L70" s="54">
        <f t="shared" si="0"/>
        <v>1850.24</v>
      </c>
      <c r="M70" s="8"/>
      <c r="N70" s="8"/>
      <c r="O70" s="9" t="s">
        <v>24</v>
      </c>
      <c r="P70" s="10"/>
    </row>
    <row r="71" spans="1:16" ht="49.5" customHeight="1">
      <c r="A71" s="51" t="s">
        <v>164</v>
      </c>
      <c r="B71" s="52">
        <v>45644</v>
      </c>
      <c r="C71" s="44" t="s">
        <v>165</v>
      </c>
      <c r="D71" s="51" t="s">
        <v>27</v>
      </c>
      <c r="E71" s="53">
        <v>2</v>
      </c>
      <c r="F71" s="53"/>
      <c r="G71" s="53"/>
      <c r="H71" s="53"/>
      <c r="I71" s="53">
        <f>+E71+F71-G71</f>
        <v>2</v>
      </c>
      <c r="J71" s="53"/>
      <c r="K71" s="54">
        <v>5959.44</v>
      </c>
      <c r="L71" s="54">
        <f t="shared" si="0"/>
        <v>11918.88</v>
      </c>
      <c r="M71" s="8"/>
      <c r="N71" s="8"/>
      <c r="O71" s="9" t="s">
        <v>166</v>
      </c>
      <c r="P71" s="10"/>
    </row>
    <row r="72" spans="1:16" ht="49.5" customHeight="1">
      <c r="A72" s="51" t="s">
        <v>167</v>
      </c>
      <c r="B72" s="52">
        <v>45797</v>
      </c>
      <c r="C72" s="44" t="s">
        <v>168</v>
      </c>
      <c r="D72" s="51" t="s">
        <v>27</v>
      </c>
      <c r="E72" s="53">
        <v>5</v>
      </c>
      <c r="F72" s="53"/>
      <c r="G72" s="53"/>
      <c r="H72" s="53"/>
      <c r="I72" s="53">
        <f>+E72+F72-G72</f>
        <v>5</v>
      </c>
      <c r="J72" s="53"/>
      <c r="K72" s="54">
        <v>2617</v>
      </c>
      <c r="L72" s="54">
        <f t="shared" si="0"/>
        <v>13085</v>
      </c>
      <c r="M72" s="8"/>
      <c r="N72" s="8"/>
      <c r="O72" s="9" t="s">
        <v>166</v>
      </c>
      <c r="P72" s="10"/>
    </row>
    <row r="73" spans="1:16" ht="49.5" customHeight="1">
      <c r="A73" s="51" t="s">
        <v>169</v>
      </c>
      <c r="B73" s="52">
        <v>45797</v>
      </c>
      <c r="C73" s="44" t="s">
        <v>170</v>
      </c>
      <c r="D73" s="51" t="s">
        <v>27</v>
      </c>
      <c r="E73" s="53">
        <v>2</v>
      </c>
      <c r="F73" s="53"/>
      <c r="G73" s="53"/>
      <c r="H73" s="53"/>
      <c r="I73" s="53">
        <f>+E73+F73-G73</f>
        <v>2</v>
      </c>
      <c r="J73" s="53"/>
      <c r="K73" s="54">
        <v>3000</v>
      </c>
      <c r="L73" s="54">
        <f t="shared" si="0"/>
        <v>6000</v>
      </c>
      <c r="M73" s="8"/>
      <c r="N73" s="8"/>
      <c r="O73" s="9" t="s">
        <v>166</v>
      </c>
      <c r="P73" s="10"/>
    </row>
    <row r="74" spans="1:16" ht="49.5" customHeight="1">
      <c r="A74" s="51" t="s">
        <v>171</v>
      </c>
      <c r="B74" s="52">
        <v>45644</v>
      </c>
      <c r="C74" s="44" t="s">
        <v>172</v>
      </c>
      <c r="D74" s="51" t="s">
        <v>27</v>
      </c>
      <c r="E74" s="53">
        <v>0</v>
      </c>
      <c r="F74" s="53"/>
      <c r="G74" s="53"/>
      <c r="H74" s="53"/>
      <c r="I74" s="53">
        <f>+E74+F74-G74</f>
        <v>0</v>
      </c>
      <c r="J74" s="53"/>
      <c r="K74" s="54">
        <v>1534</v>
      </c>
      <c r="L74" s="54">
        <f t="shared" si="0"/>
        <v>0</v>
      </c>
      <c r="M74" s="8"/>
      <c r="N74" s="8"/>
      <c r="O74" s="9" t="s">
        <v>166</v>
      </c>
      <c r="P74" s="10"/>
    </row>
    <row r="75" spans="1:16" ht="49.5" customHeight="1">
      <c r="A75" s="51" t="s">
        <v>173</v>
      </c>
      <c r="B75" s="52">
        <v>45797</v>
      </c>
      <c r="C75" s="44" t="s">
        <v>174</v>
      </c>
      <c r="D75" s="51" t="s">
        <v>175</v>
      </c>
      <c r="E75" s="53">
        <v>0</v>
      </c>
      <c r="F75" s="53"/>
      <c r="G75" s="53"/>
      <c r="H75" s="53"/>
      <c r="I75" s="53">
        <f>+E75+F75-G75</f>
        <v>0</v>
      </c>
      <c r="J75" s="53"/>
      <c r="K75" s="54">
        <v>6136</v>
      </c>
      <c r="L75" s="54">
        <f t="shared" si="0"/>
        <v>0</v>
      </c>
      <c r="M75" s="8"/>
      <c r="N75" s="8"/>
      <c r="O75" s="9" t="s">
        <v>166</v>
      </c>
      <c r="P75" s="10"/>
    </row>
    <row r="76" spans="1:16" ht="49.5" customHeight="1">
      <c r="A76" s="51" t="s">
        <v>176</v>
      </c>
      <c r="B76" s="52"/>
      <c r="C76" s="44" t="s">
        <v>177</v>
      </c>
      <c r="D76" s="51" t="s">
        <v>49</v>
      </c>
      <c r="E76" s="53">
        <v>24</v>
      </c>
      <c r="F76" s="53"/>
      <c r="G76" s="53"/>
      <c r="H76" s="53"/>
      <c r="I76" s="53">
        <f>+E76+F76-G76</f>
        <v>24</v>
      </c>
      <c r="J76" s="53"/>
      <c r="K76" s="54">
        <v>317</v>
      </c>
      <c r="L76" s="54">
        <f t="shared" si="0"/>
        <v>7608</v>
      </c>
      <c r="M76" s="8"/>
      <c r="N76" s="8"/>
      <c r="O76" s="9" t="s">
        <v>178</v>
      </c>
      <c r="P76" s="10"/>
    </row>
    <row r="77" spans="1:16" ht="49.5" customHeight="1">
      <c r="A77" s="51" t="s">
        <v>179</v>
      </c>
      <c r="B77" s="52"/>
      <c r="C77" s="44" t="s">
        <v>180</v>
      </c>
      <c r="D77" s="51" t="s">
        <v>49</v>
      </c>
      <c r="E77" s="53">
        <v>10</v>
      </c>
      <c r="F77" s="53"/>
      <c r="G77" s="53"/>
      <c r="H77" s="53"/>
      <c r="I77" s="53">
        <f>+E77+F77-G77</f>
        <v>10</v>
      </c>
      <c r="J77" s="53"/>
      <c r="K77" s="54">
        <v>197.65</v>
      </c>
      <c r="L77" s="54">
        <f t="shared" si="0"/>
        <v>1976.5</v>
      </c>
      <c r="M77" s="8"/>
      <c r="N77" s="8"/>
      <c r="O77" s="9" t="s">
        <v>181</v>
      </c>
      <c r="P77" s="10"/>
    </row>
    <row r="78" spans="1:16" ht="49.5" customHeight="1">
      <c r="A78" s="51" t="s">
        <v>182</v>
      </c>
      <c r="B78" s="52"/>
      <c r="C78" s="44" t="s">
        <v>183</v>
      </c>
      <c r="D78" s="51" t="s">
        <v>49</v>
      </c>
      <c r="E78" s="53">
        <v>8</v>
      </c>
      <c r="F78" s="53"/>
      <c r="G78" s="53"/>
      <c r="H78" s="53"/>
      <c r="I78" s="53">
        <f>+E78+F78-G78</f>
        <v>8</v>
      </c>
      <c r="J78" s="53"/>
      <c r="K78" s="54">
        <v>200</v>
      </c>
      <c r="L78" s="54">
        <f t="shared" si="0"/>
        <v>1600</v>
      </c>
      <c r="M78" s="8"/>
      <c r="N78" s="8"/>
      <c r="O78" s="9" t="s">
        <v>178</v>
      </c>
      <c r="P78" s="10"/>
    </row>
    <row r="79" spans="1:16" ht="49.5" customHeight="1">
      <c r="A79" s="51" t="s">
        <v>184</v>
      </c>
      <c r="B79" s="52"/>
      <c r="C79" s="44" t="s">
        <v>185</v>
      </c>
      <c r="D79" s="51" t="s">
        <v>49</v>
      </c>
      <c r="E79" s="53">
        <v>0</v>
      </c>
      <c r="F79" s="53"/>
      <c r="G79" s="53"/>
      <c r="H79" s="53"/>
      <c r="I79" s="53">
        <f>+E79+F79-G79</f>
        <v>0</v>
      </c>
      <c r="J79" s="53">
        <v>0</v>
      </c>
      <c r="K79" s="54">
        <v>244</v>
      </c>
      <c r="L79" s="54">
        <f t="shared" si="0"/>
        <v>0</v>
      </c>
      <c r="M79" s="8"/>
      <c r="N79" s="8"/>
      <c r="O79" s="9" t="s">
        <v>28</v>
      </c>
      <c r="P79" s="10"/>
    </row>
    <row r="80" spans="1:16" ht="49.5" customHeight="1">
      <c r="A80" s="51" t="s">
        <v>186</v>
      </c>
      <c r="B80" s="52"/>
      <c r="C80" s="44" t="s">
        <v>187</v>
      </c>
      <c r="D80" s="51" t="s">
        <v>49</v>
      </c>
      <c r="E80" s="53">
        <v>0</v>
      </c>
      <c r="F80" s="53"/>
      <c r="G80" s="53"/>
      <c r="H80" s="53"/>
      <c r="I80" s="53">
        <f>+E80+F80-G80</f>
        <v>0</v>
      </c>
      <c r="J80" s="53">
        <v>0</v>
      </c>
      <c r="K80" s="54">
        <v>75</v>
      </c>
      <c r="L80" s="54">
        <f t="shared" si="0"/>
        <v>0</v>
      </c>
      <c r="M80" s="8"/>
      <c r="N80" s="8"/>
      <c r="O80" s="9" t="s">
        <v>28</v>
      </c>
      <c r="P80" s="10"/>
    </row>
    <row r="81" spans="1:16" ht="49.5" customHeight="1">
      <c r="A81" s="51" t="s">
        <v>188</v>
      </c>
      <c r="B81" s="52"/>
      <c r="C81" s="44" t="s">
        <v>189</v>
      </c>
      <c r="D81" s="51" t="s">
        <v>49</v>
      </c>
      <c r="E81" s="53"/>
      <c r="F81" s="53"/>
      <c r="G81" s="53"/>
      <c r="H81" s="53"/>
      <c r="I81" s="53"/>
      <c r="J81" s="53">
        <v>0</v>
      </c>
      <c r="K81" s="54">
        <v>141.6</v>
      </c>
      <c r="L81" s="54">
        <f t="shared" si="0"/>
        <v>0</v>
      </c>
      <c r="M81" s="8"/>
      <c r="N81" s="8"/>
      <c r="O81" s="9" t="s">
        <v>28</v>
      </c>
      <c r="P81" s="10"/>
    </row>
    <row r="82" spans="1:16" ht="49.5" customHeight="1">
      <c r="A82" s="51" t="s">
        <v>190</v>
      </c>
      <c r="B82" s="52">
        <v>45518</v>
      </c>
      <c r="C82" s="44" t="s">
        <v>191</v>
      </c>
      <c r="D82" s="51" t="s">
        <v>49</v>
      </c>
      <c r="E82" s="53">
        <v>0</v>
      </c>
      <c r="F82" s="53"/>
      <c r="G82" s="53"/>
      <c r="H82" s="53"/>
      <c r="I82" s="53">
        <f>+E82+F82-G82</f>
        <v>0</v>
      </c>
      <c r="J82" s="53">
        <v>0</v>
      </c>
      <c r="K82" s="54">
        <v>248</v>
      </c>
      <c r="L82" s="54">
        <f t="shared" si="0"/>
        <v>0</v>
      </c>
      <c r="M82" s="8"/>
      <c r="N82" s="8"/>
      <c r="O82" s="9" t="s">
        <v>28</v>
      </c>
      <c r="P82" s="10"/>
    </row>
    <row r="83" spans="1:16" ht="49.5" customHeight="1">
      <c r="A83" s="51" t="s">
        <v>192</v>
      </c>
      <c r="B83" s="52">
        <v>45392</v>
      </c>
      <c r="C83" s="44" t="s">
        <v>193</v>
      </c>
      <c r="D83" s="51" t="s">
        <v>49</v>
      </c>
      <c r="E83" s="53">
        <v>4</v>
      </c>
      <c r="F83" s="53"/>
      <c r="G83" s="53"/>
      <c r="H83" s="53"/>
      <c r="I83" s="53">
        <f>+E83+F83-G83</f>
        <v>4</v>
      </c>
      <c r="J83" s="53"/>
      <c r="K83" s="54">
        <v>319.5</v>
      </c>
      <c r="L83" s="54">
        <f t="shared" si="0"/>
        <v>1278</v>
      </c>
      <c r="M83" s="8"/>
      <c r="N83" s="8"/>
      <c r="O83" s="9" t="s">
        <v>194</v>
      </c>
      <c r="P83" s="10"/>
    </row>
    <row r="84" spans="1:16" ht="49.5" customHeight="1">
      <c r="A84" s="51" t="s">
        <v>195</v>
      </c>
      <c r="B84" s="52">
        <v>45392</v>
      </c>
      <c r="C84" s="44" t="s">
        <v>196</v>
      </c>
      <c r="D84" s="51" t="s">
        <v>197</v>
      </c>
      <c r="E84" s="53">
        <v>4</v>
      </c>
      <c r="F84" s="53"/>
      <c r="G84" s="53"/>
      <c r="H84" s="53"/>
      <c r="I84" s="53">
        <f>+E84+F84-G84</f>
        <v>4</v>
      </c>
      <c r="J84" s="53"/>
      <c r="K84" s="54">
        <v>337.5</v>
      </c>
      <c r="L84" s="54">
        <f t="shared" si="0"/>
        <v>1350</v>
      </c>
      <c r="M84" s="8"/>
      <c r="N84" s="8"/>
      <c r="O84" s="9" t="s">
        <v>194</v>
      </c>
      <c r="P84" s="10"/>
    </row>
    <row r="85" spans="1:16" ht="49.5" customHeight="1">
      <c r="A85" s="51" t="s">
        <v>198</v>
      </c>
      <c r="B85" s="52"/>
      <c r="C85" s="44" t="s">
        <v>199</v>
      </c>
      <c r="D85" s="51" t="s">
        <v>49</v>
      </c>
      <c r="E85" s="53">
        <v>11</v>
      </c>
      <c r="F85" s="53"/>
      <c r="G85" s="53"/>
      <c r="H85" s="53"/>
      <c r="I85" s="53">
        <f>+E85+F85-G85</f>
        <v>11</v>
      </c>
      <c r="J85" s="53">
        <v>11</v>
      </c>
      <c r="K85" s="54">
        <v>30</v>
      </c>
      <c r="L85" s="54">
        <f t="shared" si="0"/>
        <v>330</v>
      </c>
      <c r="M85" s="8"/>
      <c r="N85" s="8"/>
      <c r="O85" s="9" t="s">
        <v>50</v>
      </c>
      <c r="P85" s="10"/>
    </row>
    <row r="86" spans="1:16" ht="49.5" customHeight="1">
      <c r="A86" s="51" t="s">
        <v>200</v>
      </c>
      <c r="B86" s="52">
        <v>45904</v>
      </c>
      <c r="C86" s="44" t="s">
        <v>201</v>
      </c>
      <c r="D86" s="51" t="s">
        <v>49</v>
      </c>
      <c r="E86" s="53">
        <v>1</v>
      </c>
      <c r="F86" s="53"/>
      <c r="G86" s="53"/>
      <c r="H86" s="53"/>
      <c r="I86" s="53">
        <f>+E86+F86-G86</f>
        <v>1</v>
      </c>
      <c r="J86" s="53"/>
      <c r="K86" s="54"/>
      <c r="L86" s="54">
        <f t="shared" si="0"/>
        <v>0</v>
      </c>
      <c r="M86" s="8"/>
      <c r="N86" s="8"/>
      <c r="O86" s="9" t="s">
        <v>28</v>
      </c>
      <c r="P86" s="10"/>
    </row>
    <row r="87" spans="1:16" ht="49.5" customHeight="1">
      <c r="A87" s="51" t="s">
        <v>202</v>
      </c>
      <c r="B87" s="52">
        <v>45791</v>
      </c>
      <c r="C87" s="44" t="s">
        <v>203</v>
      </c>
      <c r="D87" s="51" t="s">
        <v>49</v>
      </c>
      <c r="E87" s="53">
        <v>10</v>
      </c>
      <c r="F87" s="53"/>
      <c r="G87" s="53"/>
      <c r="H87" s="53"/>
      <c r="I87" s="53">
        <f>+E87+F87-G87</f>
        <v>10</v>
      </c>
      <c r="J87" s="53"/>
      <c r="K87" s="54">
        <v>3.54</v>
      </c>
      <c r="L87" s="54">
        <f t="shared" si="0"/>
        <v>35.4</v>
      </c>
      <c r="M87" s="8"/>
      <c r="N87" s="8"/>
      <c r="O87" s="9" t="s">
        <v>204</v>
      </c>
      <c r="P87" s="10"/>
    </row>
    <row r="88" spans="1:16" ht="49.5" customHeight="1">
      <c r="A88" s="51" t="s">
        <v>205</v>
      </c>
      <c r="B88" s="55">
        <v>45783</v>
      </c>
      <c r="C88" s="44" t="s">
        <v>206</v>
      </c>
      <c r="D88" s="51" t="s">
        <v>49</v>
      </c>
      <c r="E88" s="53">
        <v>500</v>
      </c>
      <c r="F88" s="53"/>
      <c r="G88" s="53">
        <v>50</v>
      </c>
      <c r="H88" s="53"/>
      <c r="I88" s="53">
        <f>+E88+F88-G88</f>
        <v>450</v>
      </c>
      <c r="J88" s="53"/>
      <c r="K88" s="54">
        <v>3.54</v>
      </c>
      <c r="L88" s="54">
        <f t="shared" si="0"/>
        <v>1593</v>
      </c>
      <c r="M88" s="8"/>
      <c r="N88" s="8"/>
      <c r="O88" s="9" t="s">
        <v>24</v>
      </c>
      <c r="P88" s="10"/>
    </row>
    <row r="89" spans="1:16" ht="49.5" customHeight="1">
      <c r="A89" s="51" t="s">
        <v>207</v>
      </c>
      <c r="B89" s="52">
        <v>45417</v>
      </c>
      <c r="C89" s="44" t="s">
        <v>208</v>
      </c>
      <c r="D89" s="51" t="s">
        <v>49</v>
      </c>
      <c r="E89" s="53">
        <v>0</v>
      </c>
      <c r="F89" s="53"/>
      <c r="G89" s="53"/>
      <c r="H89" s="53"/>
      <c r="I89" s="53">
        <f>+E89+F89-G89</f>
        <v>0</v>
      </c>
      <c r="J89" s="53"/>
      <c r="K89" s="54">
        <v>4425</v>
      </c>
      <c r="L89" s="54">
        <f t="shared" si="0"/>
        <v>0</v>
      </c>
      <c r="M89" s="8"/>
      <c r="N89" s="8"/>
      <c r="O89" s="9" t="s">
        <v>88</v>
      </c>
      <c r="P89" s="10"/>
    </row>
    <row r="90" spans="1:16" ht="49.5" customHeight="1">
      <c r="A90" s="51" t="s">
        <v>209</v>
      </c>
      <c r="B90" s="55">
        <v>45783</v>
      </c>
      <c r="C90" s="44" t="s">
        <v>210</v>
      </c>
      <c r="D90" s="56" t="s">
        <v>211</v>
      </c>
      <c r="E90" s="53">
        <v>50</v>
      </c>
      <c r="F90" s="53"/>
      <c r="G90" s="53"/>
      <c r="H90" s="53"/>
      <c r="I90" s="53">
        <f>+E90+F90-G90</f>
        <v>50</v>
      </c>
      <c r="J90" s="53"/>
      <c r="K90" s="54">
        <v>1622.5</v>
      </c>
      <c r="L90" s="54">
        <f t="shared" si="0"/>
        <v>81125</v>
      </c>
      <c r="M90" s="8"/>
      <c r="N90" s="8"/>
      <c r="O90" s="9" t="s">
        <v>24</v>
      </c>
      <c r="P90" s="10"/>
    </row>
    <row r="91" spans="1:16" ht="49.5" customHeight="1">
      <c r="A91" s="51" t="s">
        <v>212</v>
      </c>
      <c r="B91" s="52">
        <v>45722</v>
      </c>
      <c r="C91" s="44" t="s">
        <v>213</v>
      </c>
      <c r="D91" s="51" t="s">
        <v>49</v>
      </c>
      <c r="E91" s="53">
        <v>1</v>
      </c>
      <c r="F91" s="53"/>
      <c r="G91" s="53"/>
      <c r="H91" s="53"/>
      <c r="I91" s="53">
        <f>+E91+F91-G91</f>
        <v>1</v>
      </c>
      <c r="J91" s="53"/>
      <c r="K91" s="54">
        <v>4390.3500000000004</v>
      </c>
      <c r="L91" s="54">
        <f t="shared" si="0"/>
        <v>4390.3500000000004</v>
      </c>
      <c r="M91" s="8"/>
      <c r="N91" s="8"/>
      <c r="O91" s="9" t="s">
        <v>214</v>
      </c>
      <c r="P91" s="10"/>
    </row>
    <row r="92" spans="1:16" ht="49.5" customHeight="1">
      <c r="A92" s="51" t="s">
        <v>215</v>
      </c>
      <c r="B92" s="55">
        <v>45783</v>
      </c>
      <c r="C92" s="44" t="s">
        <v>216</v>
      </c>
      <c r="D92" s="51" t="s">
        <v>49</v>
      </c>
      <c r="E92" s="53">
        <v>75</v>
      </c>
      <c r="F92" s="53"/>
      <c r="G92" s="53"/>
      <c r="H92" s="53"/>
      <c r="I92" s="53">
        <f>+E92+F92-G92</f>
        <v>75</v>
      </c>
      <c r="J92" s="53"/>
      <c r="K92" s="54">
        <v>2600</v>
      </c>
      <c r="L92" s="54">
        <f t="shared" si="0"/>
        <v>195000</v>
      </c>
      <c r="M92" s="8"/>
      <c r="N92" s="8"/>
      <c r="O92" s="9" t="s">
        <v>217</v>
      </c>
      <c r="P92" s="10"/>
    </row>
    <row r="93" spans="1:16" ht="49.5" customHeight="1">
      <c r="A93" s="51" t="s">
        <v>218</v>
      </c>
      <c r="B93" s="52" t="s">
        <v>34</v>
      </c>
      <c r="C93" s="44" t="s">
        <v>219</v>
      </c>
      <c r="D93" s="51" t="s">
        <v>27</v>
      </c>
      <c r="E93" s="53">
        <v>0</v>
      </c>
      <c r="F93" s="53">
        <v>3</v>
      </c>
      <c r="G93" s="53"/>
      <c r="H93" s="53"/>
      <c r="I93" s="53">
        <f>+E93+F93-G93</f>
        <v>3</v>
      </c>
      <c r="J93" s="53"/>
      <c r="K93" s="54">
        <v>6120.66</v>
      </c>
      <c r="L93" s="54">
        <f t="shared" si="0"/>
        <v>18361.98</v>
      </c>
      <c r="M93" s="8"/>
      <c r="N93" s="8"/>
      <c r="O93" s="9" t="s">
        <v>220</v>
      </c>
      <c r="P93" s="10"/>
    </row>
    <row r="94" spans="1:16" ht="49.5" customHeight="1">
      <c r="A94" s="51" t="s">
        <v>221</v>
      </c>
      <c r="B94" s="52">
        <v>45761</v>
      </c>
      <c r="C94" s="44" t="s">
        <v>222</v>
      </c>
      <c r="D94" s="51" t="s">
        <v>49</v>
      </c>
      <c r="E94" s="53">
        <v>0</v>
      </c>
      <c r="F94" s="53"/>
      <c r="G94" s="53"/>
      <c r="H94" s="53"/>
      <c r="I94" s="53">
        <f>+E94+F94-G94</f>
        <v>0</v>
      </c>
      <c r="J94" s="53"/>
      <c r="K94" s="54">
        <v>239.54</v>
      </c>
      <c r="L94" s="54">
        <f t="shared" si="0"/>
        <v>0</v>
      </c>
      <c r="M94" s="8"/>
      <c r="N94" s="8"/>
      <c r="O94" s="9" t="s">
        <v>220</v>
      </c>
      <c r="P94" s="10"/>
    </row>
    <row r="95" spans="1:16" ht="49.5" customHeight="1">
      <c r="A95" s="51" t="s">
        <v>223</v>
      </c>
      <c r="B95" s="52">
        <v>45499</v>
      </c>
      <c r="C95" s="44" t="s">
        <v>224</v>
      </c>
      <c r="D95" s="51" t="s">
        <v>49</v>
      </c>
      <c r="E95" s="53">
        <v>37</v>
      </c>
      <c r="F95" s="53"/>
      <c r="G95" s="53"/>
      <c r="H95" s="53"/>
      <c r="I95" s="53">
        <f>+E95+F95-G95</f>
        <v>37</v>
      </c>
      <c r="J95" s="53"/>
      <c r="K95" s="54">
        <v>28.91</v>
      </c>
      <c r="L95" s="54">
        <f t="shared" si="0"/>
        <v>1069.67</v>
      </c>
      <c r="M95" s="8"/>
      <c r="N95" s="8"/>
      <c r="O95" s="9" t="s">
        <v>178</v>
      </c>
      <c r="P95" s="10"/>
    </row>
    <row r="96" spans="1:16" ht="49.5" customHeight="1">
      <c r="A96" s="51" t="s">
        <v>225</v>
      </c>
      <c r="B96" s="52">
        <v>45499</v>
      </c>
      <c r="C96" s="44" t="s">
        <v>226</v>
      </c>
      <c r="D96" s="51" t="s">
        <v>49</v>
      </c>
      <c r="E96" s="53">
        <v>34</v>
      </c>
      <c r="F96" s="53"/>
      <c r="G96" s="53"/>
      <c r="H96" s="53"/>
      <c r="I96" s="53">
        <f>+E96+F96-G96</f>
        <v>34</v>
      </c>
      <c r="J96" s="53"/>
      <c r="K96" s="54">
        <v>26</v>
      </c>
      <c r="L96" s="54">
        <f t="shared" si="0"/>
        <v>884</v>
      </c>
      <c r="M96" s="8"/>
      <c r="N96" s="8"/>
      <c r="O96" s="9" t="s">
        <v>178</v>
      </c>
      <c r="P96" s="10"/>
    </row>
    <row r="97" spans="1:16" ht="49.5" customHeight="1">
      <c r="A97" s="51" t="s">
        <v>227</v>
      </c>
      <c r="B97" s="52">
        <v>45499</v>
      </c>
      <c r="C97" s="44" t="s">
        <v>228</v>
      </c>
      <c r="D97" s="51" t="s">
        <v>49</v>
      </c>
      <c r="E97" s="53">
        <v>5</v>
      </c>
      <c r="F97" s="53"/>
      <c r="G97" s="53"/>
      <c r="H97" s="53"/>
      <c r="I97" s="53">
        <f>+E97+F97-G97</f>
        <v>5</v>
      </c>
      <c r="J97" s="53"/>
      <c r="K97" s="54">
        <v>545</v>
      </c>
      <c r="L97" s="54">
        <f t="shared" si="0"/>
        <v>2725</v>
      </c>
      <c r="M97" s="8"/>
      <c r="N97" s="8"/>
      <c r="O97" s="9" t="s">
        <v>229</v>
      </c>
      <c r="P97" s="10"/>
    </row>
    <row r="98" spans="1:16" ht="49.5" customHeight="1">
      <c r="A98" s="51" t="s">
        <v>230</v>
      </c>
      <c r="B98" s="52"/>
      <c r="C98" s="44" t="s">
        <v>231</v>
      </c>
      <c r="D98" s="51" t="s">
        <v>49</v>
      </c>
      <c r="E98" s="53">
        <v>26</v>
      </c>
      <c r="F98" s="53"/>
      <c r="G98" s="53"/>
      <c r="H98" s="53"/>
      <c r="I98" s="53">
        <f>+E98+F98-G98</f>
        <v>26</v>
      </c>
      <c r="J98" s="53"/>
      <c r="K98" s="54">
        <v>26</v>
      </c>
      <c r="L98" s="54">
        <f t="shared" si="0"/>
        <v>676</v>
      </c>
      <c r="M98" s="8"/>
      <c r="N98" s="8"/>
      <c r="O98" s="9" t="s">
        <v>178</v>
      </c>
      <c r="P98" s="10"/>
    </row>
    <row r="99" spans="1:16" ht="49.5" customHeight="1">
      <c r="A99" s="51" t="s">
        <v>232</v>
      </c>
      <c r="B99" s="52"/>
      <c r="C99" s="44" t="s">
        <v>233</v>
      </c>
      <c r="D99" s="51" t="s">
        <v>49</v>
      </c>
      <c r="E99" s="53">
        <v>3</v>
      </c>
      <c r="F99" s="53"/>
      <c r="G99" s="53"/>
      <c r="H99" s="53"/>
      <c r="I99" s="53">
        <f>+E99+F99-G99</f>
        <v>3</v>
      </c>
      <c r="J99" s="53">
        <v>3</v>
      </c>
      <c r="K99" s="54">
        <v>678</v>
      </c>
      <c r="L99" s="54">
        <f t="shared" si="0"/>
        <v>2034</v>
      </c>
      <c r="M99" s="8"/>
      <c r="N99" s="8"/>
      <c r="O99" s="9" t="s">
        <v>104</v>
      </c>
      <c r="P99" s="10"/>
    </row>
    <row r="100" spans="1:16" ht="49.5" customHeight="1">
      <c r="A100" s="51" t="s">
        <v>234</v>
      </c>
      <c r="B100" s="52"/>
      <c r="C100" s="44" t="s">
        <v>235</v>
      </c>
      <c r="D100" s="51" t="s">
        <v>49</v>
      </c>
      <c r="E100" s="53">
        <v>2</v>
      </c>
      <c r="F100" s="53"/>
      <c r="G100" s="53"/>
      <c r="H100" s="53"/>
      <c r="I100" s="53">
        <f>+E100+F100-G100</f>
        <v>2</v>
      </c>
      <c r="J100" s="53"/>
      <c r="K100" s="54">
        <v>2600</v>
      </c>
      <c r="L100" s="54">
        <f t="shared" si="0"/>
        <v>5200</v>
      </c>
      <c r="M100" s="8"/>
      <c r="N100" s="8"/>
      <c r="O100" s="9" t="s">
        <v>24</v>
      </c>
      <c r="P100" s="10"/>
    </row>
    <row r="101" spans="1:16" ht="49.5" customHeight="1">
      <c r="A101" s="51" t="s">
        <v>236</v>
      </c>
      <c r="B101" s="52"/>
      <c r="C101" s="44" t="s">
        <v>237</v>
      </c>
      <c r="D101" s="51" t="s">
        <v>49</v>
      </c>
      <c r="E101" s="53">
        <v>11</v>
      </c>
      <c r="F101" s="53"/>
      <c r="G101" s="53"/>
      <c r="H101" s="53"/>
      <c r="I101" s="53">
        <f>+E101+F101-G101</f>
        <v>11</v>
      </c>
      <c r="J101" s="53"/>
      <c r="K101" s="54">
        <v>84</v>
      </c>
      <c r="L101" s="54">
        <f t="shared" si="0"/>
        <v>924</v>
      </c>
      <c r="M101" s="8"/>
      <c r="N101" s="8"/>
      <c r="O101" s="9" t="s">
        <v>24</v>
      </c>
      <c r="P101" s="10"/>
    </row>
    <row r="102" spans="1:16" ht="49.5" customHeight="1">
      <c r="A102" s="51" t="s">
        <v>238</v>
      </c>
      <c r="B102" s="52">
        <v>44193</v>
      </c>
      <c r="C102" s="44" t="s">
        <v>239</v>
      </c>
      <c r="D102" s="51" t="s">
        <v>49</v>
      </c>
      <c r="E102" s="53">
        <v>1</v>
      </c>
      <c r="F102" s="53"/>
      <c r="G102" s="53"/>
      <c r="H102" s="53"/>
      <c r="I102" s="53">
        <f>+E102+F102-G102</f>
        <v>1</v>
      </c>
      <c r="J102" s="53"/>
      <c r="K102" s="54">
        <v>850</v>
      </c>
      <c r="L102" s="54">
        <f t="shared" si="0"/>
        <v>850</v>
      </c>
      <c r="M102" s="8"/>
      <c r="N102" s="8"/>
      <c r="O102" s="9" t="s">
        <v>240</v>
      </c>
      <c r="P102" s="10"/>
    </row>
    <row r="103" spans="1:16" ht="49.5" customHeight="1">
      <c r="A103" s="51" t="s">
        <v>241</v>
      </c>
      <c r="B103" s="52">
        <v>45518</v>
      </c>
      <c r="C103" s="44" t="s">
        <v>242</v>
      </c>
      <c r="D103" s="51" t="s">
        <v>49</v>
      </c>
      <c r="E103" s="53">
        <v>1</v>
      </c>
      <c r="F103" s="53"/>
      <c r="G103" s="53"/>
      <c r="H103" s="53"/>
      <c r="I103" s="53">
        <f>+E103+F103-G103</f>
        <v>1</v>
      </c>
      <c r="J103" s="53"/>
      <c r="K103" s="54">
        <v>850</v>
      </c>
      <c r="L103" s="54">
        <f t="shared" si="0"/>
        <v>850</v>
      </c>
      <c r="M103" s="8"/>
      <c r="N103" s="8"/>
      <c r="O103" s="9" t="s">
        <v>240</v>
      </c>
      <c r="P103" s="10"/>
    </row>
    <row r="104" spans="1:16" ht="49.5" customHeight="1">
      <c r="A104" s="51" t="s">
        <v>243</v>
      </c>
      <c r="B104" s="52">
        <v>45518</v>
      </c>
      <c r="C104" s="44" t="s">
        <v>244</v>
      </c>
      <c r="D104" s="51" t="s">
        <v>49</v>
      </c>
      <c r="E104" s="53">
        <v>1</v>
      </c>
      <c r="F104" s="53"/>
      <c r="G104" s="53"/>
      <c r="H104" s="53"/>
      <c r="I104" s="53">
        <f>+E104+F104-G104</f>
        <v>1</v>
      </c>
      <c r="J104" s="53"/>
      <c r="K104" s="54">
        <v>850</v>
      </c>
      <c r="L104" s="54">
        <f t="shared" si="0"/>
        <v>850</v>
      </c>
      <c r="M104" s="8"/>
      <c r="N104" s="8"/>
      <c r="O104" s="9" t="s">
        <v>240</v>
      </c>
      <c r="P104" s="10"/>
    </row>
    <row r="105" spans="1:16" ht="49.5" customHeight="1">
      <c r="A105" s="51" t="s">
        <v>245</v>
      </c>
      <c r="B105" s="52">
        <v>44193</v>
      </c>
      <c r="C105" s="44" t="s">
        <v>246</v>
      </c>
      <c r="D105" s="51" t="s">
        <v>49</v>
      </c>
      <c r="E105" s="53">
        <v>1</v>
      </c>
      <c r="F105" s="53"/>
      <c r="G105" s="53"/>
      <c r="H105" s="53"/>
      <c r="I105" s="53">
        <f>+E105+F105-G105</f>
        <v>1</v>
      </c>
      <c r="J105" s="53"/>
      <c r="K105" s="54">
        <v>850</v>
      </c>
      <c r="L105" s="54">
        <f t="shared" si="0"/>
        <v>850</v>
      </c>
      <c r="M105" s="8"/>
      <c r="N105" s="8"/>
      <c r="O105" s="9" t="s">
        <v>240</v>
      </c>
      <c r="P105" s="10"/>
    </row>
    <row r="106" spans="1:16" ht="49.5" customHeight="1">
      <c r="A106" s="51" t="s">
        <v>247</v>
      </c>
      <c r="B106" s="52"/>
      <c r="C106" s="44" t="s">
        <v>248</v>
      </c>
      <c r="D106" s="51" t="s">
        <v>49</v>
      </c>
      <c r="E106" s="53">
        <v>4</v>
      </c>
      <c r="F106" s="53"/>
      <c r="G106" s="53"/>
      <c r="H106" s="53"/>
      <c r="I106" s="53">
        <f>+E106+F106-G106</f>
        <v>4</v>
      </c>
      <c r="J106" s="53"/>
      <c r="K106" s="54">
        <v>95</v>
      </c>
      <c r="L106" s="54">
        <f t="shared" si="0"/>
        <v>380</v>
      </c>
      <c r="M106" s="8"/>
      <c r="N106" s="8"/>
      <c r="O106" s="9" t="s">
        <v>249</v>
      </c>
      <c r="P106" s="10"/>
    </row>
    <row r="107" spans="1:16" ht="49.5" customHeight="1">
      <c r="A107" s="51" t="s">
        <v>250</v>
      </c>
      <c r="B107" s="52" t="s">
        <v>97</v>
      </c>
      <c r="C107" s="44" t="s">
        <v>251</v>
      </c>
      <c r="D107" s="51" t="s">
        <v>49</v>
      </c>
      <c r="E107" s="53">
        <v>200</v>
      </c>
      <c r="F107" s="53"/>
      <c r="G107" s="53"/>
      <c r="H107" s="53"/>
      <c r="I107" s="53">
        <f>+E107+F107-G107</f>
        <v>200</v>
      </c>
      <c r="J107" s="53"/>
      <c r="K107" s="54">
        <v>106.2</v>
      </c>
      <c r="L107" s="54">
        <f t="shared" si="0"/>
        <v>21240</v>
      </c>
      <c r="M107" s="8"/>
      <c r="N107" s="8"/>
      <c r="O107" s="9" t="s">
        <v>240</v>
      </c>
      <c r="P107" s="10"/>
    </row>
    <row r="108" spans="1:16" ht="49.5" customHeight="1">
      <c r="A108" s="51" t="s">
        <v>252</v>
      </c>
      <c r="B108" s="52" t="s">
        <v>97</v>
      </c>
      <c r="C108" s="44" t="s">
        <v>253</v>
      </c>
      <c r="D108" s="51" t="s">
        <v>49</v>
      </c>
      <c r="E108" s="53">
        <v>50</v>
      </c>
      <c r="F108" s="53"/>
      <c r="G108" s="53"/>
      <c r="H108" s="53"/>
      <c r="I108" s="53">
        <f>+E108+F108-G108</f>
        <v>50</v>
      </c>
      <c r="J108" s="53"/>
      <c r="K108" s="54">
        <v>188.8</v>
      </c>
      <c r="L108" s="54">
        <f t="shared" si="0"/>
        <v>9440</v>
      </c>
      <c r="M108" s="8"/>
      <c r="N108" s="8"/>
      <c r="O108" s="9" t="s">
        <v>240</v>
      </c>
      <c r="P108" s="10"/>
    </row>
    <row r="109" spans="1:16" ht="49.5" customHeight="1">
      <c r="A109" s="51" t="s">
        <v>254</v>
      </c>
      <c r="B109" s="55">
        <v>45813</v>
      </c>
      <c r="C109" s="44" t="s">
        <v>255</v>
      </c>
      <c r="D109" s="51" t="s">
        <v>49</v>
      </c>
      <c r="E109" s="53">
        <v>0</v>
      </c>
      <c r="F109" s="53"/>
      <c r="G109" s="53"/>
      <c r="H109" s="53"/>
      <c r="I109" s="53">
        <f>+E109+F109-G109</f>
        <v>0</v>
      </c>
      <c r="J109" s="53"/>
      <c r="K109" s="54">
        <v>126</v>
      </c>
      <c r="L109" s="54">
        <f t="shared" si="0"/>
        <v>0</v>
      </c>
      <c r="M109" s="8"/>
      <c r="N109" s="8"/>
      <c r="O109" s="9" t="s">
        <v>24</v>
      </c>
      <c r="P109" s="10"/>
    </row>
    <row r="110" spans="1:16" ht="49.5" customHeight="1">
      <c r="A110" s="51" t="s">
        <v>256</v>
      </c>
      <c r="B110" s="52"/>
      <c r="C110" s="44" t="s">
        <v>257</v>
      </c>
      <c r="D110" s="51" t="s">
        <v>49</v>
      </c>
      <c r="E110" s="53">
        <v>22</v>
      </c>
      <c r="F110" s="53"/>
      <c r="G110" s="53"/>
      <c r="H110" s="53"/>
      <c r="I110" s="53">
        <f>+E110+F110-G110</f>
        <v>22</v>
      </c>
      <c r="J110" s="53"/>
      <c r="K110" s="54">
        <v>27</v>
      </c>
      <c r="L110" s="54">
        <f t="shared" si="0"/>
        <v>594</v>
      </c>
      <c r="M110" s="8"/>
      <c r="N110" s="8"/>
      <c r="O110" s="9" t="s">
        <v>24</v>
      </c>
      <c r="P110" s="10"/>
    </row>
    <row r="111" spans="1:16" ht="49.5" customHeight="1">
      <c r="A111" s="51" t="s">
        <v>258</v>
      </c>
      <c r="B111" s="52">
        <v>44193</v>
      </c>
      <c r="C111" s="44" t="s">
        <v>259</v>
      </c>
      <c r="D111" s="51" t="s">
        <v>49</v>
      </c>
      <c r="E111" s="53">
        <v>7</v>
      </c>
      <c r="F111" s="53"/>
      <c r="G111" s="53"/>
      <c r="H111" s="53"/>
      <c r="I111" s="53">
        <f>+E111+F111-G111</f>
        <v>7</v>
      </c>
      <c r="J111" s="53"/>
      <c r="K111" s="54">
        <v>155</v>
      </c>
      <c r="L111" s="54">
        <f t="shared" si="0"/>
        <v>1085</v>
      </c>
      <c r="M111" s="8"/>
      <c r="N111" s="8"/>
      <c r="O111" s="9" t="s">
        <v>178</v>
      </c>
      <c r="P111" s="10"/>
    </row>
    <row r="112" spans="1:16" ht="49.5" customHeight="1">
      <c r="A112" s="51" t="s">
        <v>260</v>
      </c>
      <c r="B112" s="52"/>
      <c r="C112" s="44" t="s">
        <v>261</v>
      </c>
      <c r="D112" s="51" t="s">
        <v>49</v>
      </c>
      <c r="E112" s="53">
        <v>34</v>
      </c>
      <c r="F112" s="53"/>
      <c r="G112" s="53"/>
      <c r="H112" s="53"/>
      <c r="I112" s="53">
        <f>+E112+F112-G112</f>
        <v>34</v>
      </c>
      <c r="J112" s="53"/>
      <c r="K112" s="54">
        <v>38</v>
      </c>
      <c r="L112" s="54">
        <f t="shared" si="0"/>
        <v>1292</v>
      </c>
      <c r="M112" s="8"/>
      <c r="N112" s="8"/>
      <c r="O112" s="9" t="s">
        <v>178</v>
      </c>
      <c r="P112" s="10"/>
    </row>
    <row r="113" spans="1:16" ht="49.5" customHeight="1">
      <c r="A113" s="51" t="s">
        <v>262</v>
      </c>
      <c r="B113" s="52" t="s">
        <v>14</v>
      </c>
      <c r="C113" s="44" t="s">
        <v>263</v>
      </c>
      <c r="D113" s="51" t="s">
        <v>49</v>
      </c>
      <c r="E113" s="53">
        <v>41</v>
      </c>
      <c r="F113" s="53"/>
      <c r="G113" s="53"/>
      <c r="H113" s="53"/>
      <c r="I113" s="53">
        <f>+E113+F113-G113</f>
        <v>41</v>
      </c>
      <c r="J113" s="53"/>
      <c r="K113" s="54">
        <v>65</v>
      </c>
      <c r="L113" s="54">
        <f t="shared" si="0"/>
        <v>2665</v>
      </c>
      <c r="M113" s="8"/>
      <c r="N113" s="8"/>
      <c r="O113" s="9" t="s">
        <v>178</v>
      </c>
      <c r="P113" s="10"/>
    </row>
    <row r="114" spans="1:16" ht="49.5" customHeight="1">
      <c r="A114" s="51" t="s">
        <v>264</v>
      </c>
      <c r="B114" s="52"/>
      <c r="C114" s="44" t="s">
        <v>265</v>
      </c>
      <c r="D114" s="51" t="s">
        <v>49</v>
      </c>
      <c r="E114" s="53">
        <v>34</v>
      </c>
      <c r="F114" s="53"/>
      <c r="G114" s="53"/>
      <c r="H114" s="53"/>
      <c r="I114" s="53">
        <f>+E114+F114-G114</f>
        <v>34</v>
      </c>
      <c r="J114" s="53"/>
      <c r="K114" s="54">
        <v>65</v>
      </c>
      <c r="L114" s="54">
        <f t="shared" si="0"/>
        <v>2210</v>
      </c>
      <c r="M114" s="8"/>
      <c r="N114" s="8"/>
      <c r="O114" s="9" t="s">
        <v>178</v>
      </c>
      <c r="P114" s="10"/>
    </row>
    <row r="115" spans="1:16" ht="49.5" customHeight="1">
      <c r="A115" s="51" t="s">
        <v>266</v>
      </c>
      <c r="B115" s="52"/>
      <c r="C115" s="44" t="s">
        <v>267</v>
      </c>
      <c r="D115" s="51" t="s">
        <v>49</v>
      </c>
      <c r="E115" s="53">
        <v>24</v>
      </c>
      <c r="F115" s="53"/>
      <c r="G115" s="53"/>
      <c r="H115" s="53"/>
      <c r="I115" s="53">
        <f>+E115+F115-G115</f>
        <v>24</v>
      </c>
      <c r="J115" s="53"/>
      <c r="K115" s="54">
        <v>50</v>
      </c>
      <c r="L115" s="54">
        <f t="shared" si="0"/>
        <v>1200</v>
      </c>
      <c r="M115" s="8"/>
      <c r="N115" s="8"/>
      <c r="O115" s="9" t="s">
        <v>17</v>
      </c>
      <c r="P115" s="10"/>
    </row>
    <row r="116" spans="1:16" ht="49.5" customHeight="1">
      <c r="A116" s="51" t="s">
        <v>268</v>
      </c>
      <c r="B116" s="55">
        <v>45783</v>
      </c>
      <c r="C116" s="44" t="s">
        <v>269</v>
      </c>
      <c r="D116" s="51" t="s">
        <v>49</v>
      </c>
      <c r="E116" s="53">
        <v>40</v>
      </c>
      <c r="F116" s="53"/>
      <c r="G116" s="53"/>
      <c r="H116" s="53"/>
      <c r="I116" s="53">
        <f>+E116+F116-G116</f>
        <v>40</v>
      </c>
      <c r="J116" s="53"/>
      <c r="K116" s="54">
        <v>174.64</v>
      </c>
      <c r="L116" s="54">
        <f t="shared" si="0"/>
        <v>6985.5999999999995</v>
      </c>
      <c r="M116" s="8"/>
      <c r="N116" s="8"/>
      <c r="O116" s="9" t="s">
        <v>17</v>
      </c>
      <c r="P116" s="10"/>
    </row>
    <row r="117" spans="1:16" ht="49.5" customHeight="1">
      <c r="A117" s="51" t="s">
        <v>270</v>
      </c>
      <c r="B117" s="55">
        <v>45783</v>
      </c>
      <c r="C117" s="44" t="s">
        <v>271</v>
      </c>
      <c r="D117" s="51" t="s">
        <v>49</v>
      </c>
      <c r="E117" s="53">
        <v>50</v>
      </c>
      <c r="F117" s="53"/>
      <c r="G117" s="53"/>
      <c r="H117" s="53"/>
      <c r="I117" s="53">
        <f>+E117+F117-G117</f>
        <v>50</v>
      </c>
      <c r="J117" s="53"/>
      <c r="K117" s="54">
        <v>174.64</v>
      </c>
      <c r="L117" s="54">
        <f t="shared" si="0"/>
        <v>8732</v>
      </c>
      <c r="M117" s="8"/>
      <c r="N117" s="8"/>
      <c r="O117" s="9" t="s">
        <v>17</v>
      </c>
      <c r="P117" s="10"/>
    </row>
    <row r="118" spans="1:16" ht="49.5" customHeight="1">
      <c r="A118" s="51" t="s">
        <v>272</v>
      </c>
      <c r="B118" s="52"/>
      <c r="C118" s="44" t="s">
        <v>273</v>
      </c>
      <c r="D118" s="51" t="s">
        <v>49</v>
      </c>
      <c r="E118" s="53">
        <v>500</v>
      </c>
      <c r="F118" s="53"/>
      <c r="G118" s="53"/>
      <c r="H118" s="53"/>
      <c r="I118" s="53">
        <f>+E118+F118-G118</f>
        <v>500</v>
      </c>
      <c r="J118" s="53"/>
      <c r="K118" s="54">
        <v>69</v>
      </c>
      <c r="L118" s="54">
        <f t="shared" si="0"/>
        <v>34500</v>
      </c>
      <c r="M118" s="8"/>
      <c r="N118" s="8"/>
      <c r="O118" s="9" t="s">
        <v>194</v>
      </c>
      <c r="P118" s="10"/>
    </row>
    <row r="119" spans="1:16" ht="49.5" customHeight="1">
      <c r="A119" s="51" t="s">
        <v>274</v>
      </c>
      <c r="B119" s="52">
        <v>45417</v>
      </c>
      <c r="C119" s="44" t="s">
        <v>275</v>
      </c>
      <c r="D119" s="51" t="s">
        <v>49</v>
      </c>
      <c r="E119" s="53">
        <v>0</v>
      </c>
      <c r="F119" s="53"/>
      <c r="G119" s="53"/>
      <c r="H119" s="53"/>
      <c r="I119" s="53">
        <f>+E119+F119-G119</f>
        <v>0</v>
      </c>
      <c r="J119" s="53"/>
      <c r="K119" s="54">
        <v>9</v>
      </c>
      <c r="L119" s="54">
        <f t="shared" si="0"/>
        <v>0</v>
      </c>
      <c r="M119" s="8"/>
      <c r="N119" s="8"/>
      <c r="O119" s="9" t="s">
        <v>36</v>
      </c>
      <c r="P119" s="10"/>
    </row>
    <row r="120" spans="1:16" ht="49.5" customHeight="1">
      <c r="A120" s="51" t="s">
        <v>276</v>
      </c>
      <c r="B120" s="52">
        <v>45417</v>
      </c>
      <c r="C120" s="44" t="s">
        <v>277</v>
      </c>
      <c r="D120" s="51" t="s">
        <v>49</v>
      </c>
      <c r="E120" s="53">
        <v>0</v>
      </c>
      <c r="F120" s="53"/>
      <c r="G120" s="53"/>
      <c r="H120" s="53"/>
      <c r="I120" s="53">
        <f>+E120+F120-G120</f>
        <v>0</v>
      </c>
      <c r="J120" s="53"/>
      <c r="K120" s="54">
        <v>9</v>
      </c>
      <c r="L120" s="54">
        <f t="shared" si="0"/>
        <v>0</v>
      </c>
      <c r="M120" s="8"/>
      <c r="N120" s="8"/>
      <c r="O120" s="9" t="s">
        <v>36</v>
      </c>
      <c r="P120" s="10"/>
    </row>
    <row r="121" spans="1:16" ht="49.5" customHeight="1">
      <c r="A121" s="51" t="s">
        <v>278</v>
      </c>
      <c r="B121" s="52">
        <v>45417</v>
      </c>
      <c r="C121" s="44" t="s">
        <v>277</v>
      </c>
      <c r="D121" s="51" t="s">
        <v>49</v>
      </c>
      <c r="E121" s="53">
        <v>0</v>
      </c>
      <c r="F121" s="53"/>
      <c r="G121" s="53"/>
      <c r="H121" s="53"/>
      <c r="I121" s="53">
        <f>+E121+F121-G121</f>
        <v>0</v>
      </c>
      <c r="J121" s="53"/>
      <c r="K121" s="54">
        <v>536.9</v>
      </c>
      <c r="L121" s="54">
        <f t="shared" si="0"/>
        <v>0</v>
      </c>
      <c r="M121" s="8"/>
      <c r="N121" s="8"/>
      <c r="O121" s="9" t="s">
        <v>88</v>
      </c>
      <c r="P121" s="10"/>
    </row>
    <row r="122" spans="1:16" ht="49.5" customHeight="1">
      <c r="A122" s="51" t="s">
        <v>279</v>
      </c>
      <c r="B122" s="52">
        <v>45417</v>
      </c>
      <c r="C122" s="44" t="s">
        <v>280</v>
      </c>
      <c r="D122" s="51" t="s">
        <v>49</v>
      </c>
      <c r="E122" s="53">
        <v>0</v>
      </c>
      <c r="F122" s="53"/>
      <c r="G122" s="53"/>
      <c r="H122" s="53"/>
      <c r="I122" s="53">
        <f>+E122+F122-G122</f>
        <v>0</v>
      </c>
      <c r="J122" s="53"/>
      <c r="K122" s="54">
        <v>536.9</v>
      </c>
      <c r="L122" s="54">
        <f t="shared" si="0"/>
        <v>0</v>
      </c>
      <c r="M122" s="8"/>
      <c r="N122" s="8"/>
      <c r="O122" s="9" t="s">
        <v>88</v>
      </c>
      <c r="P122" s="10"/>
    </row>
    <row r="123" spans="1:16" ht="49.5" customHeight="1">
      <c r="A123" s="51" t="s">
        <v>281</v>
      </c>
      <c r="B123" s="52">
        <v>44193</v>
      </c>
      <c r="C123" s="44" t="s">
        <v>282</v>
      </c>
      <c r="D123" s="51" t="s">
        <v>49</v>
      </c>
      <c r="E123" s="53">
        <v>0</v>
      </c>
      <c r="F123" s="53"/>
      <c r="G123" s="53"/>
      <c r="H123" s="53"/>
      <c r="I123" s="53">
        <f>+E123+F123-G123</f>
        <v>0</v>
      </c>
      <c r="J123" s="53"/>
      <c r="K123" s="54">
        <v>536.9</v>
      </c>
      <c r="L123" s="54">
        <f t="shared" si="0"/>
        <v>0</v>
      </c>
      <c r="M123" s="8"/>
      <c r="N123" s="8"/>
      <c r="O123" s="9" t="s">
        <v>88</v>
      </c>
      <c r="P123" s="10"/>
    </row>
    <row r="124" spans="1:16" ht="49.5" customHeight="1">
      <c r="A124" s="51" t="s">
        <v>283</v>
      </c>
      <c r="B124" s="52">
        <v>44193</v>
      </c>
      <c r="C124" s="44" t="s">
        <v>284</v>
      </c>
      <c r="D124" s="51" t="s">
        <v>49</v>
      </c>
      <c r="E124" s="53">
        <v>10</v>
      </c>
      <c r="F124" s="53"/>
      <c r="G124" s="53">
        <f>1+1</f>
        <v>2</v>
      </c>
      <c r="H124" s="53"/>
      <c r="I124" s="53">
        <f>+E124+F124-G124</f>
        <v>8</v>
      </c>
      <c r="J124" s="53"/>
      <c r="K124" s="54">
        <v>5.8</v>
      </c>
      <c r="L124" s="54">
        <f t="shared" si="0"/>
        <v>46.4</v>
      </c>
      <c r="M124" s="8"/>
      <c r="N124" s="8"/>
      <c r="O124" s="9" t="s">
        <v>178</v>
      </c>
      <c r="P124" s="10"/>
    </row>
    <row r="125" spans="1:16" ht="49.5" customHeight="1">
      <c r="A125" s="51" t="s">
        <v>285</v>
      </c>
      <c r="B125" s="52">
        <v>44193</v>
      </c>
      <c r="C125" s="44" t="s">
        <v>286</v>
      </c>
      <c r="D125" s="51" t="s">
        <v>49</v>
      </c>
      <c r="E125" s="53">
        <v>48</v>
      </c>
      <c r="F125" s="53"/>
      <c r="G125" s="53"/>
      <c r="H125" s="53"/>
      <c r="I125" s="53">
        <f>+E125+F125-G125</f>
        <v>48</v>
      </c>
      <c r="J125" s="53"/>
      <c r="K125" s="54">
        <v>69.62</v>
      </c>
      <c r="L125" s="54">
        <f t="shared" si="0"/>
        <v>3341.76</v>
      </c>
      <c r="M125" s="8"/>
      <c r="N125" s="8"/>
      <c r="O125" s="9" t="s">
        <v>178</v>
      </c>
      <c r="P125" s="10"/>
    </row>
    <row r="126" spans="1:16" ht="49.5" customHeight="1">
      <c r="A126" s="51" t="s">
        <v>287</v>
      </c>
      <c r="B126" s="52">
        <v>44193</v>
      </c>
      <c r="C126" s="44" t="s">
        <v>288</v>
      </c>
      <c r="D126" s="51" t="s">
        <v>49</v>
      </c>
      <c r="E126" s="53">
        <v>17</v>
      </c>
      <c r="F126" s="53"/>
      <c r="G126" s="53"/>
      <c r="H126" s="53"/>
      <c r="I126" s="53">
        <f>+E126+F126-G126</f>
        <v>17</v>
      </c>
      <c r="J126" s="53"/>
      <c r="K126" s="54">
        <v>5.8</v>
      </c>
      <c r="L126" s="54">
        <f t="shared" si="0"/>
        <v>98.6</v>
      </c>
      <c r="M126" s="8"/>
      <c r="N126" s="8"/>
      <c r="O126" s="9" t="s">
        <v>178</v>
      </c>
      <c r="P126" s="10"/>
    </row>
    <row r="127" spans="1:16" ht="49.5" customHeight="1">
      <c r="A127" s="51" t="s">
        <v>289</v>
      </c>
      <c r="B127" s="52"/>
      <c r="C127" s="44" t="s">
        <v>290</v>
      </c>
      <c r="D127" s="51" t="s">
        <v>49</v>
      </c>
      <c r="E127" s="53">
        <v>54</v>
      </c>
      <c r="F127" s="53"/>
      <c r="G127" s="53"/>
      <c r="H127" s="53"/>
      <c r="I127" s="53">
        <f>+E127+F127-G127</f>
        <v>54</v>
      </c>
      <c r="J127" s="53"/>
      <c r="K127" s="54">
        <v>5.8</v>
      </c>
      <c r="L127" s="54">
        <f t="shared" si="0"/>
        <v>313.2</v>
      </c>
      <c r="M127" s="8"/>
      <c r="N127" s="8"/>
      <c r="O127" s="9" t="s">
        <v>178</v>
      </c>
      <c r="P127" s="10"/>
    </row>
    <row r="128" spans="1:16" ht="49.5" customHeight="1">
      <c r="A128" s="51" t="s">
        <v>291</v>
      </c>
      <c r="B128" s="52">
        <v>45421</v>
      </c>
      <c r="C128" s="44" t="s">
        <v>292</v>
      </c>
      <c r="D128" s="51" t="s">
        <v>49</v>
      </c>
      <c r="E128" s="53">
        <v>1</v>
      </c>
      <c r="F128" s="53"/>
      <c r="G128" s="53"/>
      <c r="H128" s="53"/>
      <c r="I128" s="53">
        <f>+E128+F128-G128</f>
        <v>1</v>
      </c>
      <c r="J128" s="53"/>
      <c r="K128" s="54">
        <v>175</v>
      </c>
      <c r="L128" s="54">
        <f t="shared" si="0"/>
        <v>175</v>
      </c>
      <c r="M128" s="8"/>
      <c r="N128" s="8"/>
      <c r="O128" s="9" t="s">
        <v>178</v>
      </c>
      <c r="P128" s="10"/>
    </row>
    <row r="129" spans="1:16" ht="49.5" customHeight="1">
      <c r="A129" s="51" t="s">
        <v>293</v>
      </c>
      <c r="B129" s="52"/>
      <c r="C129" s="44" t="s">
        <v>294</v>
      </c>
      <c r="D129" s="51" t="s">
        <v>49</v>
      </c>
      <c r="E129" s="53">
        <v>0</v>
      </c>
      <c r="F129" s="53"/>
      <c r="G129" s="53"/>
      <c r="H129" s="53"/>
      <c r="I129" s="53">
        <f>+E129+F129-G129</f>
        <v>0</v>
      </c>
      <c r="J129" s="53"/>
      <c r="K129" s="54">
        <v>5.8</v>
      </c>
      <c r="L129" s="54">
        <f t="shared" si="0"/>
        <v>0</v>
      </c>
      <c r="M129" s="8"/>
      <c r="N129" s="8"/>
      <c r="O129" s="9" t="s">
        <v>178</v>
      </c>
      <c r="P129" s="10"/>
    </row>
    <row r="130" spans="1:16" ht="49.5" customHeight="1">
      <c r="A130" s="51" t="s">
        <v>295</v>
      </c>
      <c r="B130" s="52">
        <v>45518</v>
      </c>
      <c r="C130" s="44" t="s">
        <v>296</v>
      </c>
      <c r="D130" s="51" t="s">
        <v>49</v>
      </c>
      <c r="E130" s="53">
        <v>1</v>
      </c>
      <c r="F130" s="53"/>
      <c r="G130" s="53"/>
      <c r="H130" s="53"/>
      <c r="I130" s="53">
        <f>+E130+F130-G130</f>
        <v>1</v>
      </c>
      <c r="J130" s="53"/>
      <c r="K130" s="54"/>
      <c r="L130" s="54">
        <f t="shared" si="0"/>
        <v>0</v>
      </c>
      <c r="M130" s="8"/>
      <c r="N130" s="8"/>
      <c r="O130" s="9" t="s">
        <v>17</v>
      </c>
      <c r="P130" s="10"/>
    </row>
    <row r="131" spans="1:16" ht="49.5" customHeight="1">
      <c r="A131" s="51" t="s">
        <v>297</v>
      </c>
      <c r="B131" s="52"/>
      <c r="C131" s="44" t="s">
        <v>298</v>
      </c>
      <c r="D131" s="51" t="s">
        <v>49</v>
      </c>
      <c r="E131" s="53">
        <v>1</v>
      </c>
      <c r="F131" s="53"/>
      <c r="G131" s="53"/>
      <c r="H131" s="53"/>
      <c r="I131" s="53">
        <f>+E131+F131-G131</f>
        <v>1</v>
      </c>
      <c r="J131" s="53"/>
      <c r="K131" s="54">
        <v>7.99</v>
      </c>
      <c r="L131" s="54">
        <f t="shared" si="0"/>
        <v>7.99</v>
      </c>
      <c r="M131" s="8"/>
      <c r="N131" s="8"/>
      <c r="O131" s="9" t="s">
        <v>194</v>
      </c>
      <c r="P131" s="10"/>
    </row>
    <row r="132" spans="1:16" ht="49.5" customHeight="1">
      <c r="A132" s="51" t="s">
        <v>299</v>
      </c>
      <c r="B132" s="52"/>
      <c r="C132" s="44" t="s">
        <v>300</v>
      </c>
      <c r="D132" s="51" t="s">
        <v>49</v>
      </c>
      <c r="E132" s="53">
        <v>0</v>
      </c>
      <c r="F132" s="53"/>
      <c r="G132" s="53"/>
      <c r="H132" s="53"/>
      <c r="I132" s="53">
        <f>+E132+F132-G132</f>
        <v>0</v>
      </c>
      <c r="J132" s="53"/>
      <c r="K132" s="54">
        <v>1940</v>
      </c>
      <c r="L132" s="54">
        <f t="shared" si="0"/>
        <v>0</v>
      </c>
      <c r="M132" s="8"/>
      <c r="N132" s="8"/>
      <c r="O132" s="9" t="s">
        <v>24</v>
      </c>
      <c r="P132" s="10"/>
    </row>
    <row r="133" spans="1:16" ht="49.5" customHeight="1">
      <c r="A133" s="51" t="s">
        <v>301</v>
      </c>
      <c r="B133" s="52" t="s">
        <v>302</v>
      </c>
      <c r="C133" s="44" t="s">
        <v>303</v>
      </c>
      <c r="D133" s="51" t="s">
        <v>49</v>
      </c>
      <c r="E133" s="53">
        <v>6</v>
      </c>
      <c r="F133" s="53"/>
      <c r="G133" s="53"/>
      <c r="H133" s="53"/>
      <c r="I133" s="53">
        <f>+E133+F133-G133</f>
        <v>6</v>
      </c>
      <c r="J133" s="53"/>
      <c r="K133" s="54">
        <v>85</v>
      </c>
      <c r="L133" s="54">
        <f t="shared" si="0"/>
        <v>510</v>
      </c>
      <c r="M133" s="8"/>
      <c r="N133" s="8"/>
      <c r="O133" s="9" t="s">
        <v>24</v>
      </c>
      <c r="P133" s="10"/>
    </row>
    <row r="134" spans="1:16" ht="49.5" customHeight="1">
      <c r="A134" s="51" t="s">
        <v>304</v>
      </c>
      <c r="B134" s="52" t="s">
        <v>302</v>
      </c>
      <c r="C134" s="44" t="s">
        <v>305</v>
      </c>
      <c r="D134" s="51" t="s">
        <v>49</v>
      </c>
      <c r="E134" s="53">
        <v>1</v>
      </c>
      <c r="F134" s="53"/>
      <c r="G134" s="53"/>
      <c r="H134" s="53"/>
      <c r="I134" s="53">
        <f>+E134+F134-G134</f>
        <v>1</v>
      </c>
      <c r="J134" s="53"/>
      <c r="K134" s="54">
        <v>28</v>
      </c>
      <c r="L134" s="54">
        <f t="shared" si="0"/>
        <v>28</v>
      </c>
      <c r="M134" s="8"/>
      <c r="N134" s="8"/>
      <c r="O134" s="9" t="s">
        <v>24</v>
      </c>
      <c r="P134" s="10"/>
    </row>
    <row r="135" spans="1:16" ht="49.5" customHeight="1">
      <c r="A135" s="51" t="s">
        <v>306</v>
      </c>
      <c r="B135" s="55" t="s">
        <v>111</v>
      </c>
      <c r="C135" s="44" t="s">
        <v>307</v>
      </c>
      <c r="D135" s="56" t="s">
        <v>211</v>
      </c>
      <c r="E135" s="53">
        <v>47</v>
      </c>
      <c r="F135" s="53"/>
      <c r="G135" s="53"/>
      <c r="H135" s="53"/>
      <c r="I135" s="53">
        <f>+E135+F135-G135</f>
        <v>47</v>
      </c>
      <c r="J135" s="53"/>
      <c r="K135" s="54">
        <v>116.5604</v>
      </c>
      <c r="L135" s="54">
        <f t="shared" si="0"/>
        <v>5478.3388000000004</v>
      </c>
      <c r="M135" s="8"/>
      <c r="N135" s="8"/>
      <c r="O135" s="9" t="s">
        <v>24</v>
      </c>
      <c r="P135" s="10"/>
    </row>
    <row r="136" spans="1:16" ht="49.5" customHeight="1">
      <c r="A136" s="51" t="s">
        <v>308</v>
      </c>
      <c r="B136" s="52"/>
      <c r="C136" s="44" t="s">
        <v>309</v>
      </c>
      <c r="D136" s="51" t="s">
        <v>49</v>
      </c>
      <c r="E136" s="53">
        <v>4</v>
      </c>
      <c r="F136" s="53"/>
      <c r="G136" s="53"/>
      <c r="H136" s="53"/>
      <c r="I136" s="53">
        <f>+E136+F136-G136</f>
        <v>4</v>
      </c>
      <c r="J136" s="53"/>
      <c r="K136" s="54">
        <v>700</v>
      </c>
      <c r="L136" s="54">
        <f t="shared" si="0"/>
        <v>2800</v>
      </c>
      <c r="M136" s="8"/>
      <c r="N136" s="8"/>
      <c r="O136" s="9" t="s">
        <v>24</v>
      </c>
      <c r="P136" s="10"/>
    </row>
    <row r="137" spans="1:16" ht="49.5" customHeight="1">
      <c r="A137" s="51" t="s">
        <v>310</v>
      </c>
      <c r="B137" s="52">
        <v>45499</v>
      </c>
      <c r="C137" s="44" t="s">
        <v>311</v>
      </c>
      <c r="D137" s="51" t="s">
        <v>49</v>
      </c>
      <c r="E137" s="53">
        <v>6</v>
      </c>
      <c r="F137" s="53"/>
      <c r="G137" s="53"/>
      <c r="H137" s="53"/>
      <c r="I137" s="53">
        <f>+E137+F137-G137</f>
        <v>6</v>
      </c>
      <c r="J137" s="53"/>
      <c r="K137" s="54">
        <v>700</v>
      </c>
      <c r="L137" s="54">
        <f t="shared" si="0"/>
        <v>4200</v>
      </c>
      <c r="M137" s="8"/>
      <c r="N137" s="8"/>
      <c r="O137" s="9" t="s">
        <v>24</v>
      </c>
      <c r="P137" s="10"/>
    </row>
    <row r="138" spans="1:16" ht="49.5" customHeight="1">
      <c r="A138" s="51" t="s">
        <v>312</v>
      </c>
      <c r="B138" s="52">
        <v>45804</v>
      </c>
      <c r="C138" s="44" t="s">
        <v>313</v>
      </c>
      <c r="D138" s="51" t="s">
        <v>314</v>
      </c>
      <c r="E138" s="53">
        <v>24</v>
      </c>
      <c r="F138" s="53"/>
      <c r="G138" s="53"/>
      <c r="H138" s="53"/>
      <c r="I138" s="53">
        <f>+E138+F138-G138</f>
        <v>24</v>
      </c>
      <c r="J138" s="53"/>
      <c r="K138" s="54">
        <v>83</v>
      </c>
      <c r="L138" s="54">
        <f t="shared" si="0"/>
        <v>1992</v>
      </c>
      <c r="M138" s="8"/>
      <c r="N138" s="8"/>
      <c r="O138" s="9" t="s">
        <v>50</v>
      </c>
      <c r="P138" s="10"/>
    </row>
    <row r="139" spans="1:16" ht="49.5" customHeight="1">
      <c r="A139" s="51" t="s">
        <v>315</v>
      </c>
      <c r="B139" s="52"/>
      <c r="C139" s="44" t="s">
        <v>316</v>
      </c>
      <c r="D139" s="51" t="s">
        <v>49</v>
      </c>
      <c r="E139" s="53">
        <v>5</v>
      </c>
      <c r="F139" s="53"/>
      <c r="G139" s="53"/>
      <c r="H139" s="53"/>
      <c r="I139" s="53">
        <f>+E139+F139-G139</f>
        <v>5</v>
      </c>
      <c r="J139" s="53"/>
      <c r="K139" s="54">
        <v>153.4</v>
      </c>
      <c r="L139" s="54">
        <f t="shared" si="0"/>
        <v>767</v>
      </c>
      <c r="M139" s="8"/>
      <c r="N139" s="8"/>
      <c r="O139" s="9" t="s">
        <v>50</v>
      </c>
      <c r="P139" s="10"/>
    </row>
    <row r="140" spans="1:16" ht="49.5" customHeight="1">
      <c r="A140" s="51" t="s">
        <v>317</v>
      </c>
      <c r="B140" s="52"/>
      <c r="C140" s="44" t="s">
        <v>318</v>
      </c>
      <c r="D140" s="51" t="s">
        <v>49</v>
      </c>
      <c r="E140" s="53">
        <v>1</v>
      </c>
      <c r="F140" s="53"/>
      <c r="G140" s="53"/>
      <c r="H140" s="53"/>
      <c r="I140" s="53">
        <f>+E140+F140-G140</f>
        <v>1</v>
      </c>
      <c r="J140" s="53"/>
      <c r="K140" s="54">
        <v>118</v>
      </c>
      <c r="L140" s="54">
        <f t="shared" si="0"/>
        <v>118</v>
      </c>
      <c r="M140" s="8"/>
      <c r="N140" s="8"/>
      <c r="O140" s="9" t="s">
        <v>50</v>
      </c>
      <c r="P140" s="10"/>
    </row>
    <row r="141" spans="1:16" ht="49.5" customHeight="1">
      <c r="A141" s="51" t="s">
        <v>319</v>
      </c>
      <c r="B141" s="52"/>
      <c r="C141" s="44" t="s">
        <v>320</v>
      </c>
      <c r="D141" s="51" t="s">
        <v>49</v>
      </c>
      <c r="E141" s="53">
        <v>4</v>
      </c>
      <c r="F141" s="53"/>
      <c r="G141" s="53"/>
      <c r="H141" s="53"/>
      <c r="I141" s="53">
        <f>+E141+F141-G141</f>
        <v>4</v>
      </c>
      <c r="J141" s="53"/>
      <c r="K141" s="54"/>
      <c r="L141" s="54">
        <f t="shared" si="0"/>
        <v>0</v>
      </c>
      <c r="M141" s="8"/>
      <c r="N141" s="8"/>
      <c r="O141" s="9" t="s">
        <v>50</v>
      </c>
      <c r="P141" s="10"/>
    </row>
    <row r="142" spans="1:16" ht="49.5" customHeight="1">
      <c r="A142" s="51" t="s">
        <v>321</v>
      </c>
      <c r="B142" s="52"/>
      <c r="C142" s="44" t="s">
        <v>322</v>
      </c>
      <c r="D142" s="51" t="s">
        <v>49</v>
      </c>
      <c r="E142" s="53">
        <v>6</v>
      </c>
      <c r="F142" s="53"/>
      <c r="G142" s="53"/>
      <c r="H142" s="53"/>
      <c r="I142" s="53">
        <f>+E142+F142-G142</f>
        <v>6</v>
      </c>
      <c r="J142" s="53"/>
      <c r="K142" s="54">
        <v>118</v>
      </c>
      <c r="L142" s="54">
        <f t="shared" si="0"/>
        <v>708</v>
      </c>
      <c r="M142" s="8"/>
      <c r="N142" s="8"/>
      <c r="O142" s="9" t="s">
        <v>50</v>
      </c>
      <c r="P142" s="10"/>
    </row>
    <row r="143" spans="1:16" ht="49.5" customHeight="1">
      <c r="A143" s="51" t="s">
        <v>323</v>
      </c>
      <c r="B143" s="52"/>
      <c r="C143" s="44" t="s">
        <v>324</v>
      </c>
      <c r="D143" s="51" t="s">
        <v>49</v>
      </c>
      <c r="E143" s="53">
        <v>4</v>
      </c>
      <c r="F143" s="53"/>
      <c r="G143" s="53"/>
      <c r="H143" s="53"/>
      <c r="I143" s="53">
        <f>+E143+F143-G143</f>
        <v>4</v>
      </c>
      <c r="J143" s="53"/>
      <c r="K143" s="54"/>
      <c r="L143" s="54">
        <f t="shared" si="0"/>
        <v>0</v>
      </c>
      <c r="M143" s="8"/>
      <c r="N143" s="8"/>
      <c r="O143" s="9" t="s">
        <v>50</v>
      </c>
      <c r="P143" s="10"/>
    </row>
    <row r="144" spans="1:16" ht="49.5" customHeight="1">
      <c r="A144" s="51" t="s">
        <v>325</v>
      </c>
      <c r="B144" s="55">
        <v>45813</v>
      </c>
      <c r="C144" s="44" t="s">
        <v>326</v>
      </c>
      <c r="D144" s="56" t="s">
        <v>49</v>
      </c>
      <c r="E144" s="53">
        <v>20</v>
      </c>
      <c r="F144" s="53"/>
      <c r="G144" s="53"/>
      <c r="H144" s="53"/>
      <c r="I144" s="53">
        <f>+E144+F144-G144</f>
        <v>20</v>
      </c>
      <c r="J144" s="53"/>
      <c r="K144" s="54">
        <v>593</v>
      </c>
      <c r="L144" s="54">
        <f t="shared" si="0"/>
        <v>11860</v>
      </c>
      <c r="M144" s="8"/>
      <c r="N144" s="8"/>
      <c r="O144" s="9" t="s">
        <v>240</v>
      </c>
      <c r="P144" s="10"/>
    </row>
    <row r="145" spans="1:16" ht="49.5" customHeight="1">
      <c r="A145" s="51" t="s">
        <v>327</v>
      </c>
      <c r="B145" s="52" t="s">
        <v>328</v>
      </c>
      <c r="C145" s="44" t="s">
        <v>329</v>
      </c>
      <c r="D145" s="51" t="s">
        <v>49</v>
      </c>
      <c r="E145" s="53">
        <v>40</v>
      </c>
      <c r="F145" s="53"/>
      <c r="G145" s="53"/>
      <c r="H145" s="53"/>
      <c r="I145" s="53">
        <f>+E145+F145-G145</f>
        <v>40</v>
      </c>
      <c r="J145" s="53">
        <v>40</v>
      </c>
      <c r="K145" s="54">
        <v>134</v>
      </c>
      <c r="L145" s="54">
        <f t="shared" si="0"/>
        <v>5360</v>
      </c>
      <c r="M145" s="8"/>
      <c r="N145" s="8"/>
      <c r="O145" s="9" t="s">
        <v>50</v>
      </c>
      <c r="P145" s="10"/>
    </row>
    <row r="146" spans="1:16" ht="49.5" customHeight="1">
      <c r="A146" s="51" t="s">
        <v>330</v>
      </c>
      <c r="B146" s="52">
        <v>45469</v>
      </c>
      <c r="C146" s="44" t="s">
        <v>331</v>
      </c>
      <c r="D146" s="51" t="s">
        <v>49</v>
      </c>
      <c r="E146" s="53">
        <v>17</v>
      </c>
      <c r="F146" s="53"/>
      <c r="G146" s="53"/>
      <c r="H146" s="53"/>
      <c r="I146" s="53">
        <f>+E146+F146-G146</f>
        <v>17</v>
      </c>
      <c r="J146" s="53"/>
      <c r="K146" s="54">
        <v>7.66</v>
      </c>
      <c r="L146" s="54">
        <f t="shared" si="0"/>
        <v>130.22</v>
      </c>
      <c r="M146" s="8"/>
      <c r="N146" s="8"/>
      <c r="O146" s="9" t="s">
        <v>178</v>
      </c>
      <c r="P146" s="10"/>
    </row>
    <row r="147" spans="1:16" ht="49.5" customHeight="1">
      <c r="A147" s="51" t="s">
        <v>332</v>
      </c>
      <c r="B147" s="52">
        <v>45469</v>
      </c>
      <c r="C147" s="44" t="s">
        <v>333</v>
      </c>
      <c r="D147" s="51" t="s">
        <v>49</v>
      </c>
      <c r="E147" s="53">
        <v>12</v>
      </c>
      <c r="F147" s="53"/>
      <c r="G147" s="53"/>
      <c r="H147" s="53"/>
      <c r="I147" s="53">
        <f>+E147+F147-G147</f>
        <v>12</v>
      </c>
      <c r="J147" s="53"/>
      <c r="K147" s="54">
        <v>7.66</v>
      </c>
      <c r="L147" s="54">
        <f t="shared" si="0"/>
        <v>91.92</v>
      </c>
      <c r="M147" s="8"/>
      <c r="N147" s="8"/>
      <c r="O147" s="9" t="s">
        <v>178</v>
      </c>
      <c r="P147" s="10"/>
    </row>
    <row r="148" spans="1:16" ht="49.5" customHeight="1">
      <c r="A148" s="51" t="s">
        <v>334</v>
      </c>
      <c r="B148" s="52">
        <v>45645</v>
      </c>
      <c r="C148" s="44" t="s">
        <v>335</v>
      </c>
      <c r="D148" s="51" t="s">
        <v>49</v>
      </c>
      <c r="E148" s="53">
        <v>4</v>
      </c>
      <c r="F148" s="53"/>
      <c r="G148" s="53"/>
      <c r="H148" s="53"/>
      <c r="I148" s="53">
        <f>+E148+F148-G148</f>
        <v>4</v>
      </c>
      <c r="J148" s="53"/>
      <c r="K148" s="54">
        <v>572.50059999999996</v>
      </c>
      <c r="L148" s="54">
        <f t="shared" si="0"/>
        <v>2290.0023999999999</v>
      </c>
      <c r="M148" s="8"/>
      <c r="N148" s="8"/>
      <c r="O148" s="9" t="s">
        <v>240</v>
      </c>
      <c r="P148" s="10"/>
    </row>
    <row r="149" spans="1:16" ht="49.5" customHeight="1">
      <c r="A149" s="51" t="s">
        <v>336</v>
      </c>
      <c r="B149" s="52">
        <v>45645</v>
      </c>
      <c r="C149" s="44" t="s">
        <v>337</v>
      </c>
      <c r="D149" s="51" t="s">
        <v>49</v>
      </c>
      <c r="E149" s="53">
        <v>1</v>
      </c>
      <c r="F149" s="53"/>
      <c r="G149" s="53"/>
      <c r="H149" s="53"/>
      <c r="I149" s="53">
        <f>+E149+F149-G149</f>
        <v>1</v>
      </c>
      <c r="J149" s="53"/>
      <c r="K149" s="54">
        <v>572.50059999999996</v>
      </c>
      <c r="L149" s="54">
        <f t="shared" si="0"/>
        <v>572.50059999999996</v>
      </c>
      <c r="M149" s="8"/>
      <c r="N149" s="8"/>
      <c r="O149" s="9" t="s">
        <v>240</v>
      </c>
      <c r="P149" s="10"/>
    </row>
    <row r="150" spans="1:16" ht="49.5" customHeight="1">
      <c r="A150" s="51" t="s">
        <v>338</v>
      </c>
      <c r="B150" s="52">
        <v>45645</v>
      </c>
      <c r="C150" s="44" t="s">
        <v>339</v>
      </c>
      <c r="D150" s="51" t="s">
        <v>49</v>
      </c>
      <c r="E150" s="53">
        <v>0</v>
      </c>
      <c r="F150" s="53"/>
      <c r="G150" s="53"/>
      <c r="H150" s="53"/>
      <c r="I150" s="53">
        <f>+E150+F150-G150</f>
        <v>0</v>
      </c>
      <c r="J150" s="53"/>
      <c r="K150" s="54">
        <v>572.50059999999996</v>
      </c>
      <c r="L150" s="54">
        <f t="shared" si="0"/>
        <v>0</v>
      </c>
      <c r="M150" s="8"/>
      <c r="N150" s="8"/>
      <c r="O150" s="9" t="s">
        <v>240</v>
      </c>
      <c r="P150" s="10"/>
    </row>
    <row r="151" spans="1:16" ht="49.5" customHeight="1">
      <c r="A151" s="51" t="s">
        <v>340</v>
      </c>
      <c r="B151" s="52">
        <v>45645</v>
      </c>
      <c r="C151" s="44" t="s">
        <v>341</v>
      </c>
      <c r="D151" s="51" t="s">
        <v>49</v>
      </c>
      <c r="E151" s="53">
        <v>1</v>
      </c>
      <c r="F151" s="53"/>
      <c r="G151" s="53"/>
      <c r="H151" s="53"/>
      <c r="I151" s="53">
        <f>+E151+F151-G151</f>
        <v>1</v>
      </c>
      <c r="J151" s="53"/>
      <c r="K151" s="54">
        <v>572.50059999999996</v>
      </c>
      <c r="L151" s="54">
        <f t="shared" si="0"/>
        <v>572.50059999999996</v>
      </c>
      <c r="M151" s="8"/>
      <c r="N151" s="8"/>
      <c r="O151" s="9" t="s">
        <v>240</v>
      </c>
      <c r="P151" s="10"/>
    </row>
    <row r="152" spans="1:16" ht="49.5" customHeight="1">
      <c r="A152" s="51" t="s">
        <v>342</v>
      </c>
      <c r="B152" s="52">
        <v>45645</v>
      </c>
      <c r="C152" s="44" t="s">
        <v>343</v>
      </c>
      <c r="D152" s="51" t="s">
        <v>49</v>
      </c>
      <c r="E152" s="53">
        <v>0</v>
      </c>
      <c r="F152" s="53"/>
      <c r="G152" s="53"/>
      <c r="H152" s="53"/>
      <c r="I152" s="53">
        <f>+E152+F152-G152</f>
        <v>0</v>
      </c>
      <c r="J152" s="53"/>
      <c r="K152" s="54">
        <v>572.50059999999996</v>
      </c>
      <c r="L152" s="54">
        <f t="shared" si="0"/>
        <v>0</v>
      </c>
      <c r="M152" s="8"/>
      <c r="N152" s="8"/>
      <c r="O152" s="9" t="s">
        <v>240</v>
      </c>
      <c r="P152" s="10"/>
    </row>
    <row r="153" spans="1:16" ht="49.5" customHeight="1">
      <c r="A153" s="51" t="s">
        <v>344</v>
      </c>
      <c r="B153" s="52">
        <v>45693</v>
      </c>
      <c r="C153" s="44" t="s">
        <v>345</v>
      </c>
      <c r="D153" s="51" t="s">
        <v>314</v>
      </c>
      <c r="E153" s="53">
        <v>0</v>
      </c>
      <c r="F153" s="53"/>
      <c r="G153" s="53"/>
      <c r="H153" s="53"/>
      <c r="I153" s="53">
        <f>+E153+F153-G153</f>
        <v>0</v>
      </c>
      <c r="J153" s="53"/>
      <c r="K153" s="54">
        <v>1322</v>
      </c>
      <c r="L153" s="54">
        <f t="shared" si="0"/>
        <v>0</v>
      </c>
      <c r="M153" s="8"/>
      <c r="N153" s="8"/>
      <c r="O153" s="9" t="s">
        <v>346</v>
      </c>
      <c r="P153" s="10"/>
    </row>
    <row r="154" spans="1:16" ht="49.5" customHeight="1">
      <c r="A154" s="51" t="s">
        <v>347</v>
      </c>
      <c r="B154" s="55" t="s">
        <v>123</v>
      </c>
      <c r="C154" s="44" t="s">
        <v>348</v>
      </c>
      <c r="D154" s="51" t="s">
        <v>49</v>
      </c>
      <c r="E154" s="53">
        <v>2</v>
      </c>
      <c r="F154" s="53"/>
      <c r="G154" s="53"/>
      <c r="H154" s="53"/>
      <c r="I154" s="53">
        <f>+E154+F154-G154</f>
        <v>2</v>
      </c>
      <c r="J154" s="53"/>
      <c r="K154" s="54">
        <v>3314.62</v>
      </c>
      <c r="L154" s="54">
        <f t="shared" si="0"/>
        <v>6629.24</v>
      </c>
      <c r="M154" s="8"/>
      <c r="N154" s="8"/>
      <c r="O154" s="9" t="s">
        <v>24</v>
      </c>
      <c r="P154" s="10"/>
    </row>
    <row r="155" spans="1:16" ht="49.5" customHeight="1">
      <c r="A155" s="51" t="s">
        <v>349</v>
      </c>
      <c r="B155" s="55" t="s">
        <v>123</v>
      </c>
      <c r="C155" s="44" t="s">
        <v>350</v>
      </c>
      <c r="D155" s="51" t="s">
        <v>49</v>
      </c>
      <c r="E155" s="53">
        <v>2</v>
      </c>
      <c r="F155" s="53"/>
      <c r="G155" s="53"/>
      <c r="H155" s="53"/>
      <c r="I155" s="53">
        <f>+E155+F155-G155</f>
        <v>2</v>
      </c>
      <c r="J155" s="53"/>
      <c r="K155" s="54">
        <v>3314.62</v>
      </c>
      <c r="L155" s="54">
        <f t="shared" si="0"/>
        <v>6629.24</v>
      </c>
      <c r="M155" s="8"/>
      <c r="N155" s="8"/>
      <c r="O155" s="9" t="s">
        <v>24</v>
      </c>
      <c r="P155" s="10"/>
    </row>
    <row r="156" spans="1:16" ht="49.5" customHeight="1">
      <c r="A156" s="51" t="s">
        <v>351</v>
      </c>
      <c r="B156" s="55" t="s">
        <v>123</v>
      </c>
      <c r="C156" s="44" t="s">
        <v>352</v>
      </c>
      <c r="D156" s="51" t="s">
        <v>49</v>
      </c>
      <c r="E156" s="53">
        <v>2</v>
      </c>
      <c r="F156" s="53"/>
      <c r="G156" s="53"/>
      <c r="H156" s="53"/>
      <c r="I156" s="53">
        <f>+E156+F156-G156</f>
        <v>2</v>
      </c>
      <c r="J156" s="53"/>
      <c r="K156" s="54">
        <v>3314.62</v>
      </c>
      <c r="L156" s="54">
        <f t="shared" si="0"/>
        <v>6629.24</v>
      </c>
      <c r="M156" s="8"/>
      <c r="N156" s="8"/>
      <c r="O156" s="9" t="s">
        <v>24</v>
      </c>
      <c r="P156" s="10"/>
    </row>
    <row r="157" spans="1:16" ht="49.5" customHeight="1">
      <c r="A157" s="51" t="s">
        <v>353</v>
      </c>
      <c r="B157" s="55">
        <v>45813</v>
      </c>
      <c r="C157" s="44" t="s">
        <v>354</v>
      </c>
      <c r="D157" s="56" t="s">
        <v>49</v>
      </c>
      <c r="E157" s="53">
        <v>0</v>
      </c>
      <c r="F157" s="53"/>
      <c r="G157" s="53"/>
      <c r="H157" s="53"/>
      <c r="I157" s="53">
        <f>+E157+F157-G157</f>
        <v>0</v>
      </c>
      <c r="J157" s="53"/>
      <c r="K157" s="54">
        <v>8300</v>
      </c>
      <c r="L157" s="54">
        <f t="shared" si="0"/>
        <v>0</v>
      </c>
      <c r="M157" s="8"/>
      <c r="N157" s="11"/>
      <c r="O157" s="12" t="s">
        <v>240</v>
      </c>
      <c r="P157" s="10"/>
    </row>
    <row r="158" spans="1:16" ht="49.5" customHeight="1">
      <c r="A158" s="51" t="s">
        <v>355</v>
      </c>
      <c r="B158" s="55">
        <v>45813</v>
      </c>
      <c r="C158" s="44" t="s">
        <v>356</v>
      </c>
      <c r="D158" s="56" t="s">
        <v>49</v>
      </c>
      <c r="E158" s="53">
        <v>0</v>
      </c>
      <c r="F158" s="53"/>
      <c r="G158" s="53"/>
      <c r="H158" s="53"/>
      <c r="I158" s="53">
        <f>+E158+F158-G158</f>
        <v>0</v>
      </c>
      <c r="J158" s="53"/>
      <c r="K158" s="54">
        <v>8300</v>
      </c>
      <c r="L158" s="54">
        <f t="shared" si="0"/>
        <v>0</v>
      </c>
      <c r="M158" s="8"/>
      <c r="N158" s="8"/>
      <c r="O158" s="9" t="s">
        <v>240</v>
      </c>
      <c r="P158" s="10"/>
    </row>
    <row r="159" spans="1:16" ht="49.5" customHeight="1">
      <c r="A159" s="51" t="s">
        <v>357</v>
      </c>
      <c r="B159" s="55">
        <v>45813</v>
      </c>
      <c r="C159" s="44" t="s">
        <v>358</v>
      </c>
      <c r="D159" s="56" t="s">
        <v>49</v>
      </c>
      <c r="E159" s="53">
        <v>0</v>
      </c>
      <c r="F159" s="53"/>
      <c r="G159" s="53"/>
      <c r="H159" s="53"/>
      <c r="I159" s="53">
        <f>+E159+F159-G159</f>
        <v>0</v>
      </c>
      <c r="J159" s="53"/>
      <c r="K159" s="54">
        <v>8300</v>
      </c>
      <c r="L159" s="54">
        <f t="shared" si="0"/>
        <v>0</v>
      </c>
      <c r="M159" s="8"/>
      <c r="N159" s="11"/>
      <c r="O159" s="12" t="s">
        <v>240</v>
      </c>
      <c r="P159" s="10"/>
    </row>
    <row r="160" spans="1:16" ht="49.5" customHeight="1">
      <c r="A160" s="51" t="s">
        <v>359</v>
      </c>
      <c r="B160" s="55">
        <v>45813</v>
      </c>
      <c r="C160" s="44" t="s">
        <v>360</v>
      </c>
      <c r="D160" s="56" t="s">
        <v>49</v>
      </c>
      <c r="E160" s="53">
        <v>0</v>
      </c>
      <c r="F160" s="53"/>
      <c r="G160" s="53"/>
      <c r="H160" s="53"/>
      <c r="I160" s="53">
        <f>+E160+F160-G160</f>
        <v>0</v>
      </c>
      <c r="J160" s="53"/>
      <c r="K160" s="54">
        <v>8300</v>
      </c>
      <c r="L160" s="54">
        <f t="shared" si="0"/>
        <v>0</v>
      </c>
      <c r="M160" s="8"/>
      <c r="N160" s="11"/>
      <c r="O160" s="12" t="s">
        <v>240</v>
      </c>
      <c r="P160" s="10"/>
    </row>
    <row r="161" spans="1:16" ht="49.5" customHeight="1">
      <c r="A161" s="51" t="s">
        <v>361</v>
      </c>
      <c r="B161" s="55">
        <v>45813</v>
      </c>
      <c r="C161" s="44" t="s">
        <v>362</v>
      </c>
      <c r="D161" s="56" t="s">
        <v>49</v>
      </c>
      <c r="E161" s="53">
        <v>0</v>
      </c>
      <c r="F161" s="53"/>
      <c r="G161" s="53"/>
      <c r="H161" s="53"/>
      <c r="I161" s="53">
        <f>+E161+F161-G161</f>
        <v>0</v>
      </c>
      <c r="J161" s="53"/>
      <c r="K161" s="54">
        <v>8300</v>
      </c>
      <c r="L161" s="54">
        <f t="shared" si="0"/>
        <v>0</v>
      </c>
      <c r="M161" s="8"/>
      <c r="N161" s="8"/>
      <c r="O161" s="9" t="s">
        <v>240</v>
      </c>
      <c r="P161" s="10"/>
    </row>
    <row r="162" spans="1:16" ht="49.5" customHeight="1">
      <c r="A162" s="51" t="s">
        <v>363</v>
      </c>
      <c r="B162" s="52"/>
      <c r="C162" s="44" t="s">
        <v>364</v>
      </c>
      <c r="D162" s="51" t="s">
        <v>49</v>
      </c>
      <c r="E162" s="53">
        <v>48</v>
      </c>
      <c r="F162" s="53"/>
      <c r="G162" s="53"/>
      <c r="H162" s="53"/>
      <c r="I162" s="53">
        <f>+E162+F162-G162</f>
        <v>48</v>
      </c>
      <c r="J162" s="53"/>
      <c r="K162" s="54">
        <v>400</v>
      </c>
      <c r="L162" s="54">
        <f t="shared" si="0"/>
        <v>19200</v>
      </c>
      <c r="M162" s="8"/>
      <c r="N162" s="8"/>
      <c r="O162" s="9" t="s">
        <v>229</v>
      </c>
      <c r="P162" s="10"/>
    </row>
    <row r="163" spans="1:16" ht="49.5" customHeight="1">
      <c r="A163" s="51" t="s">
        <v>365</v>
      </c>
      <c r="B163" s="52"/>
      <c r="C163" s="44" t="s">
        <v>366</v>
      </c>
      <c r="D163" s="51" t="s">
        <v>49</v>
      </c>
      <c r="E163" s="53">
        <v>2</v>
      </c>
      <c r="F163" s="53"/>
      <c r="G163" s="53"/>
      <c r="H163" s="53"/>
      <c r="I163" s="53">
        <f>+E163+F163-G163</f>
        <v>2</v>
      </c>
      <c r="J163" s="53"/>
      <c r="K163" s="54">
        <v>2600</v>
      </c>
      <c r="L163" s="54">
        <f t="shared" si="0"/>
        <v>5200</v>
      </c>
      <c r="M163" s="8"/>
      <c r="N163" s="8"/>
      <c r="O163" s="9" t="s">
        <v>24</v>
      </c>
      <c r="P163" s="10"/>
    </row>
    <row r="164" spans="1:16" ht="49.5" customHeight="1">
      <c r="A164" s="51" t="s">
        <v>367</v>
      </c>
      <c r="B164" s="52"/>
      <c r="C164" s="44" t="s">
        <v>368</v>
      </c>
      <c r="D164" s="51" t="s">
        <v>49</v>
      </c>
      <c r="E164" s="53">
        <v>4</v>
      </c>
      <c r="F164" s="53"/>
      <c r="G164" s="53"/>
      <c r="H164" s="53"/>
      <c r="I164" s="53">
        <f>+E164+F164-G164</f>
        <v>4</v>
      </c>
      <c r="J164" s="53"/>
      <c r="K164" s="54">
        <v>201</v>
      </c>
      <c r="L164" s="54">
        <f t="shared" si="0"/>
        <v>804</v>
      </c>
      <c r="M164" s="8"/>
      <c r="N164" s="8"/>
      <c r="O164" s="9" t="s">
        <v>24</v>
      </c>
      <c r="P164" s="10"/>
    </row>
    <row r="165" spans="1:16" ht="49.5" customHeight="1">
      <c r="A165" s="51" t="s">
        <v>369</v>
      </c>
      <c r="B165" s="52"/>
      <c r="C165" s="44" t="s">
        <v>370</v>
      </c>
      <c r="D165" s="51" t="s">
        <v>49</v>
      </c>
      <c r="E165" s="53">
        <v>1</v>
      </c>
      <c r="F165" s="53"/>
      <c r="G165" s="53"/>
      <c r="H165" s="53"/>
      <c r="I165" s="53">
        <f>+E165+F165-G165</f>
        <v>1</v>
      </c>
      <c r="J165" s="53"/>
      <c r="K165" s="54">
        <v>2104</v>
      </c>
      <c r="L165" s="54">
        <f t="shared" si="0"/>
        <v>2104</v>
      </c>
      <c r="M165" s="8"/>
      <c r="N165" s="8"/>
      <c r="O165" s="9" t="s">
        <v>24</v>
      </c>
      <c r="P165" s="10"/>
    </row>
    <row r="166" spans="1:16" ht="49.5" customHeight="1">
      <c r="A166" s="51" t="s">
        <v>371</v>
      </c>
      <c r="B166" s="52"/>
      <c r="C166" s="44" t="s">
        <v>372</v>
      </c>
      <c r="D166" s="51" t="s">
        <v>49</v>
      </c>
      <c r="E166" s="53">
        <v>2</v>
      </c>
      <c r="F166" s="53"/>
      <c r="G166" s="53"/>
      <c r="H166" s="53"/>
      <c r="I166" s="53">
        <f>+E166+F166-G166</f>
        <v>2</v>
      </c>
      <c r="J166" s="53"/>
      <c r="K166" s="54">
        <v>205</v>
      </c>
      <c r="L166" s="54">
        <f t="shared" si="0"/>
        <v>410</v>
      </c>
      <c r="M166" s="8"/>
      <c r="N166" s="8"/>
      <c r="O166" s="9" t="s">
        <v>24</v>
      </c>
      <c r="P166" s="10"/>
    </row>
    <row r="167" spans="1:16" ht="49.5" customHeight="1">
      <c r="A167" s="51" t="s">
        <v>373</v>
      </c>
      <c r="B167" s="52"/>
      <c r="C167" s="44" t="s">
        <v>374</v>
      </c>
      <c r="D167" s="51" t="s">
        <v>49</v>
      </c>
      <c r="E167" s="53">
        <v>2</v>
      </c>
      <c r="F167" s="53"/>
      <c r="G167" s="53"/>
      <c r="H167" s="53"/>
      <c r="I167" s="53">
        <f>+E167+F167-G167</f>
        <v>2</v>
      </c>
      <c r="J167" s="53"/>
      <c r="K167" s="54">
        <v>1082</v>
      </c>
      <c r="L167" s="54">
        <f t="shared" si="0"/>
        <v>2164</v>
      </c>
      <c r="M167" s="8"/>
      <c r="N167" s="8"/>
      <c r="O167" s="9" t="s">
        <v>24</v>
      </c>
      <c r="P167" s="10"/>
    </row>
    <row r="168" spans="1:16" ht="49.5" customHeight="1">
      <c r="A168" s="51" t="s">
        <v>375</v>
      </c>
      <c r="B168" s="52"/>
      <c r="C168" s="44" t="s">
        <v>376</v>
      </c>
      <c r="D168" s="51" t="s">
        <v>49</v>
      </c>
      <c r="E168" s="53">
        <v>11</v>
      </c>
      <c r="F168" s="53"/>
      <c r="G168" s="53"/>
      <c r="H168" s="53"/>
      <c r="I168" s="53">
        <f>+E168+F168-G168</f>
        <v>11</v>
      </c>
      <c r="J168" s="53"/>
      <c r="K168" s="54">
        <v>805</v>
      </c>
      <c r="L168" s="54">
        <f t="shared" si="0"/>
        <v>8855</v>
      </c>
      <c r="M168" s="8"/>
      <c r="N168" s="8"/>
      <c r="O168" s="9" t="s">
        <v>24</v>
      </c>
      <c r="P168" s="10"/>
    </row>
    <row r="169" spans="1:16" ht="49.5" customHeight="1">
      <c r="A169" s="51" t="s">
        <v>377</v>
      </c>
      <c r="B169" s="52"/>
      <c r="C169" s="44" t="s">
        <v>378</v>
      </c>
      <c r="D169" s="51" t="s">
        <v>49</v>
      </c>
      <c r="E169" s="53">
        <v>9</v>
      </c>
      <c r="F169" s="53"/>
      <c r="G169" s="53"/>
      <c r="H169" s="53"/>
      <c r="I169" s="53">
        <f>+E169+F169-G169</f>
        <v>9</v>
      </c>
      <c r="J169" s="53"/>
      <c r="K169" s="54">
        <v>2600</v>
      </c>
      <c r="L169" s="54">
        <f t="shared" si="0"/>
        <v>23400</v>
      </c>
      <c r="M169" s="8"/>
      <c r="N169" s="8"/>
      <c r="O169" s="9" t="s">
        <v>24</v>
      </c>
      <c r="P169" s="10"/>
    </row>
    <row r="170" spans="1:16" ht="49.5" customHeight="1">
      <c r="A170" s="51" t="s">
        <v>379</v>
      </c>
      <c r="B170" s="52"/>
      <c r="C170" s="44" t="s">
        <v>380</v>
      </c>
      <c r="D170" s="51" t="s">
        <v>49</v>
      </c>
      <c r="E170" s="53">
        <v>0</v>
      </c>
      <c r="F170" s="53"/>
      <c r="G170" s="53"/>
      <c r="H170" s="53"/>
      <c r="I170" s="53">
        <f>+E170+F170-G170</f>
        <v>0</v>
      </c>
      <c r="J170" s="53"/>
      <c r="K170" s="54">
        <v>1989.87</v>
      </c>
      <c r="L170" s="54">
        <f t="shared" si="0"/>
        <v>0</v>
      </c>
      <c r="M170" s="8"/>
      <c r="N170" s="8"/>
      <c r="O170" s="9" t="s">
        <v>381</v>
      </c>
      <c r="P170" s="10"/>
    </row>
    <row r="171" spans="1:16" ht="49.5" customHeight="1">
      <c r="A171" s="51" t="s">
        <v>382</v>
      </c>
      <c r="B171" s="52"/>
      <c r="C171" s="44" t="s">
        <v>383</v>
      </c>
      <c r="D171" s="51" t="s">
        <v>49</v>
      </c>
      <c r="E171" s="53">
        <v>2</v>
      </c>
      <c r="F171" s="53"/>
      <c r="G171" s="53"/>
      <c r="H171" s="53"/>
      <c r="I171" s="53">
        <f>+E171+F171-G171</f>
        <v>2</v>
      </c>
      <c r="J171" s="53"/>
      <c r="K171" s="54">
        <v>1156.4000000000001</v>
      </c>
      <c r="L171" s="54">
        <f t="shared" si="0"/>
        <v>2312.8000000000002</v>
      </c>
      <c r="M171" s="8"/>
      <c r="N171" s="8"/>
      <c r="O171" s="9" t="s">
        <v>24</v>
      </c>
      <c r="P171" s="10"/>
    </row>
    <row r="172" spans="1:16" ht="49.5" customHeight="1">
      <c r="A172" s="51" t="s">
        <v>384</v>
      </c>
      <c r="B172" s="55">
        <v>45828</v>
      </c>
      <c r="C172" s="44" t="s">
        <v>385</v>
      </c>
      <c r="D172" s="51" t="s">
        <v>49</v>
      </c>
      <c r="E172" s="53">
        <v>3</v>
      </c>
      <c r="F172" s="53"/>
      <c r="G172" s="53"/>
      <c r="H172" s="53"/>
      <c r="I172" s="53">
        <f>+E172+F172-G172</f>
        <v>3</v>
      </c>
      <c r="J172" s="53"/>
      <c r="K172" s="54">
        <v>2006</v>
      </c>
      <c r="L172" s="54">
        <f t="shared" si="0"/>
        <v>6018</v>
      </c>
      <c r="M172" s="8"/>
      <c r="N172" s="8"/>
      <c r="O172" s="9" t="s">
        <v>24</v>
      </c>
      <c r="P172" s="10"/>
    </row>
    <row r="173" spans="1:16" ht="49.5" customHeight="1">
      <c r="A173" s="51" t="s">
        <v>386</v>
      </c>
      <c r="B173" s="52"/>
      <c r="C173" s="44" t="s">
        <v>387</v>
      </c>
      <c r="D173" s="51" t="s">
        <v>49</v>
      </c>
      <c r="E173" s="53">
        <v>4</v>
      </c>
      <c r="F173" s="53"/>
      <c r="G173" s="53"/>
      <c r="H173" s="53"/>
      <c r="I173" s="53">
        <f>+E173+F173-G173</f>
        <v>4</v>
      </c>
      <c r="J173" s="53"/>
      <c r="K173" s="54">
        <v>421</v>
      </c>
      <c r="L173" s="54">
        <f t="shared" si="0"/>
        <v>1684</v>
      </c>
      <c r="M173" s="8"/>
      <c r="N173" s="8"/>
      <c r="O173" s="9" t="s">
        <v>24</v>
      </c>
      <c r="P173" s="10"/>
    </row>
    <row r="174" spans="1:16" ht="49.5" customHeight="1">
      <c r="A174" s="51" t="s">
        <v>388</v>
      </c>
      <c r="B174" s="52"/>
      <c r="C174" s="44" t="s">
        <v>389</v>
      </c>
      <c r="D174" s="51" t="s">
        <v>49</v>
      </c>
      <c r="E174" s="53">
        <v>0</v>
      </c>
      <c r="F174" s="53"/>
      <c r="G174" s="53"/>
      <c r="H174" s="53"/>
      <c r="I174" s="53">
        <f>+E174+F174-G174</f>
        <v>0</v>
      </c>
      <c r="J174" s="53"/>
      <c r="K174" s="54">
        <v>386.29</v>
      </c>
      <c r="L174" s="54">
        <f t="shared" si="0"/>
        <v>0</v>
      </c>
      <c r="M174" s="8"/>
      <c r="N174" s="8"/>
      <c r="O174" s="9" t="s">
        <v>24</v>
      </c>
      <c r="P174" s="10"/>
    </row>
    <row r="175" spans="1:16" ht="49.5" customHeight="1">
      <c r="A175" s="51" t="s">
        <v>390</v>
      </c>
      <c r="B175" s="55" t="s">
        <v>111</v>
      </c>
      <c r="C175" s="44" t="s">
        <v>391</v>
      </c>
      <c r="D175" s="56" t="s">
        <v>211</v>
      </c>
      <c r="E175" s="53">
        <v>32</v>
      </c>
      <c r="F175" s="53"/>
      <c r="G175" s="53"/>
      <c r="H175" s="53"/>
      <c r="I175" s="53">
        <f>+E175+F175-G175</f>
        <v>32</v>
      </c>
      <c r="J175" s="53"/>
      <c r="K175" s="54">
        <v>905.34320000000002</v>
      </c>
      <c r="L175" s="54">
        <f t="shared" si="0"/>
        <v>28970.982400000001</v>
      </c>
      <c r="M175" s="8"/>
      <c r="N175" s="8"/>
      <c r="O175" s="9" t="s">
        <v>24</v>
      </c>
      <c r="P175" s="10"/>
    </row>
    <row r="176" spans="1:16" ht="49.5" customHeight="1">
      <c r="A176" s="51" t="s">
        <v>392</v>
      </c>
      <c r="B176" s="52">
        <v>45499</v>
      </c>
      <c r="C176" s="44" t="s">
        <v>393</v>
      </c>
      <c r="D176" s="51" t="s">
        <v>49</v>
      </c>
      <c r="E176" s="53">
        <v>22</v>
      </c>
      <c r="F176" s="53"/>
      <c r="G176" s="53"/>
      <c r="H176" s="53"/>
      <c r="I176" s="53">
        <f>+E176+F176-G176</f>
        <v>22</v>
      </c>
      <c r="J176" s="53"/>
      <c r="K176" s="54">
        <v>236</v>
      </c>
      <c r="L176" s="54">
        <f t="shared" si="0"/>
        <v>5192</v>
      </c>
      <c r="M176" s="8"/>
      <c r="N176" s="8"/>
      <c r="O176" s="9" t="s">
        <v>24</v>
      </c>
      <c r="P176" s="10"/>
    </row>
    <row r="177" spans="1:16" ht="49.5" customHeight="1">
      <c r="A177" s="51" t="s">
        <v>394</v>
      </c>
      <c r="B177" s="52"/>
      <c r="C177" s="44" t="s">
        <v>395</v>
      </c>
      <c r="D177" s="51" t="s">
        <v>49</v>
      </c>
      <c r="E177" s="53">
        <v>4</v>
      </c>
      <c r="F177" s="53"/>
      <c r="G177" s="53"/>
      <c r="H177" s="53"/>
      <c r="I177" s="53">
        <f>+E177+F177-G177</f>
        <v>4</v>
      </c>
      <c r="J177" s="53"/>
      <c r="K177" s="54">
        <v>236</v>
      </c>
      <c r="L177" s="54">
        <f t="shared" si="0"/>
        <v>944</v>
      </c>
      <c r="M177" s="8"/>
      <c r="N177" s="8"/>
      <c r="O177" s="9" t="s">
        <v>24</v>
      </c>
      <c r="P177" s="10"/>
    </row>
    <row r="178" spans="1:16" ht="49.5" customHeight="1">
      <c r="A178" s="51" t="s">
        <v>396</v>
      </c>
      <c r="B178" s="52">
        <v>44193</v>
      </c>
      <c r="C178" s="44" t="s">
        <v>397</v>
      </c>
      <c r="D178" s="51" t="s">
        <v>49</v>
      </c>
      <c r="E178" s="53">
        <v>5</v>
      </c>
      <c r="F178" s="53"/>
      <c r="G178" s="53"/>
      <c r="H178" s="53"/>
      <c r="I178" s="53">
        <f>+E178+F178-G178</f>
        <v>5</v>
      </c>
      <c r="J178" s="53"/>
      <c r="K178" s="54">
        <v>358.96</v>
      </c>
      <c r="L178" s="54">
        <f t="shared" si="0"/>
        <v>1794.8</v>
      </c>
      <c r="M178" s="8"/>
      <c r="N178" s="8"/>
      <c r="O178" s="9" t="s">
        <v>24</v>
      </c>
      <c r="P178" s="10"/>
    </row>
    <row r="179" spans="1:16" ht="49.5" customHeight="1">
      <c r="A179" s="51" t="s">
        <v>398</v>
      </c>
      <c r="B179" s="52"/>
      <c r="C179" s="44" t="s">
        <v>399</v>
      </c>
      <c r="D179" s="51" t="s">
        <v>49</v>
      </c>
      <c r="E179" s="53">
        <v>22</v>
      </c>
      <c r="F179" s="53"/>
      <c r="G179" s="53"/>
      <c r="H179" s="53"/>
      <c r="I179" s="53">
        <f>+E179+F179-G179</f>
        <v>22</v>
      </c>
      <c r="J179" s="53"/>
      <c r="K179" s="54">
        <v>625.4</v>
      </c>
      <c r="L179" s="54">
        <f t="shared" si="0"/>
        <v>13758.8</v>
      </c>
      <c r="M179" s="8"/>
      <c r="N179" s="8"/>
      <c r="O179" s="9" t="s">
        <v>24</v>
      </c>
      <c r="P179" s="10"/>
    </row>
    <row r="180" spans="1:16" ht="49.5" customHeight="1">
      <c r="A180" s="51" t="s">
        <v>400</v>
      </c>
      <c r="B180" s="52">
        <v>45500</v>
      </c>
      <c r="C180" s="44" t="s">
        <v>401</v>
      </c>
      <c r="D180" s="51" t="s">
        <v>49</v>
      </c>
      <c r="E180" s="53">
        <v>141</v>
      </c>
      <c r="F180" s="53"/>
      <c r="G180" s="53">
        <f>10+6</f>
        <v>16</v>
      </c>
      <c r="H180" s="53"/>
      <c r="I180" s="53">
        <f>+E180+F180-G180</f>
        <v>125</v>
      </c>
      <c r="J180" s="53">
        <f>83+36+36</f>
        <v>155</v>
      </c>
      <c r="K180" s="54">
        <v>10.33</v>
      </c>
      <c r="L180" s="54">
        <f t="shared" si="0"/>
        <v>1291.25</v>
      </c>
      <c r="M180" s="8"/>
      <c r="N180" s="8"/>
      <c r="O180" s="9" t="s">
        <v>28</v>
      </c>
      <c r="P180" s="10"/>
    </row>
    <row r="181" spans="1:16" ht="49.5" customHeight="1">
      <c r="A181" s="51" t="s">
        <v>402</v>
      </c>
      <c r="B181" s="52">
        <v>45500</v>
      </c>
      <c r="C181" s="44" t="s">
        <v>403</v>
      </c>
      <c r="D181" s="51" t="s">
        <v>49</v>
      </c>
      <c r="E181" s="53">
        <v>38</v>
      </c>
      <c r="F181" s="53"/>
      <c r="G181" s="53"/>
      <c r="H181" s="53"/>
      <c r="I181" s="53">
        <f>+E181+F181-G181</f>
        <v>38</v>
      </c>
      <c r="J181" s="53">
        <v>38</v>
      </c>
      <c r="K181" s="54">
        <v>25</v>
      </c>
      <c r="L181" s="54">
        <f t="shared" si="0"/>
        <v>950</v>
      </c>
      <c r="M181" s="8"/>
      <c r="N181" s="8"/>
      <c r="O181" s="9" t="s">
        <v>28</v>
      </c>
      <c r="P181" s="10"/>
    </row>
    <row r="182" spans="1:16" ht="49.5" customHeight="1">
      <c r="A182" s="51" t="s">
        <v>404</v>
      </c>
      <c r="B182" s="52"/>
      <c r="C182" s="44" t="s">
        <v>405</v>
      </c>
      <c r="D182" s="51" t="s">
        <v>49</v>
      </c>
      <c r="E182" s="53">
        <v>67</v>
      </c>
      <c r="F182" s="53"/>
      <c r="G182" s="53"/>
      <c r="H182" s="53"/>
      <c r="I182" s="53">
        <f>+E182+F182-G182</f>
        <v>67</v>
      </c>
      <c r="J182" s="53">
        <v>67</v>
      </c>
      <c r="K182" s="54">
        <v>25</v>
      </c>
      <c r="L182" s="54">
        <f t="shared" si="0"/>
        <v>1675</v>
      </c>
      <c r="M182" s="8"/>
      <c r="N182" s="8"/>
      <c r="O182" s="9" t="s">
        <v>28</v>
      </c>
      <c r="P182" s="10"/>
    </row>
    <row r="183" spans="1:16" ht="49.5" customHeight="1">
      <c r="A183" s="51" t="s">
        <v>406</v>
      </c>
      <c r="B183" s="52" t="s">
        <v>407</v>
      </c>
      <c r="C183" s="44" t="s">
        <v>408</v>
      </c>
      <c r="D183" s="51" t="s">
        <v>49</v>
      </c>
      <c r="E183" s="53">
        <v>406</v>
      </c>
      <c r="F183" s="53"/>
      <c r="G183" s="53"/>
      <c r="H183" s="53"/>
      <c r="I183" s="53">
        <f>+E183+F183-G183</f>
        <v>406</v>
      </c>
      <c r="J183" s="53">
        <v>90</v>
      </c>
      <c r="K183" s="54">
        <v>19.256</v>
      </c>
      <c r="L183" s="54">
        <f t="shared" si="0"/>
        <v>7817.9359999999997</v>
      </c>
      <c r="M183" s="8"/>
      <c r="N183" s="8"/>
      <c r="O183" s="9" t="s">
        <v>28</v>
      </c>
      <c r="P183" s="10"/>
    </row>
    <row r="184" spans="1:16" ht="49.5" customHeight="1">
      <c r="A184" s="51" t="s">
        <v>409</v>
      </c>
      <c r="B184" s="52"/>
      <c r="C184" s="44" t="s">
        <v>410</v>
      </c>
      <c r="D184" s="51" t="s">
        <v>49</v>
      </c>
      <c r="E184" s="53">
        <v>16</v>
      </c>
      <c r="F184" s="53"/>
      <c r="G184" s="53"/>
      <c r="H184" s="53"/>
      <c r="I184" s="53">
        <f>+E184+F184-G184</f>
        <v>16</v>
      </c>
      <c r="J184" s="53">
        <v>14</v>
      </c>
      <c r="K184" s="54">
        <v>25</v>
      </c>
      <c r="L184" s="54">
        <f t="shared" si="0"/>
        <v>400</v>
      </c>
      <c r="M184" s="8"/>
      <c r="N184" s="8"/>
      <c r="O184" s="9" t="s">
        <v>28</v>
      </c>
      <c r="P184" s="10"/>
    </row>
    <row r="185" spans="1:16" ht="49.5" customHeight="1">
      <c r="A185" s="51" t="s">
        <v>411</v>
      </c>
      <c r="B185" s="52"/>
      <c r="C185" s="44" t="s">
        <v>412</v>
      </c>
      <c r="D185" s="51" t="s">
        <v>49</v>
      </c>
      <c r="E185" s="53">
        <v>5</v>
      </c>
      <c r="F185" s="53"/>
      <c r="G185" s="53"/>
      <c r="H185" s="53"/>
      <c r="I185" s="53">
        <f>+E185+F185-G185</f>
        <v>5</v>
      </c>
      <c r="J185" s="53">
        <v>5</v>
      </c>
      <c r="K185" s="54">
        <v>60.003</v>
      </c>
      <c r="L185" s="54">
        <f t="shared" si="0"/>
        <v>300.01499999999999</v>
      </c>
      <c r="M185" s="8"/>
      <c r="N185" s="8"/>
      <c r="O185" s="9" t="s">
        <v>181</v>
      </c>
      <c r="P185" s="10"/>
    </row>
    <row r="186" spans="1:16" ht="49.5" customHeight="1">
      <c r="A186" s="51" t="s">
        <v>413</v>
      </c>
      <c r="B186" s="52"/>
      <c r="C186" s="44" t="s">
        <v>414</v>
      </c>
      <c r="D186" s="51" t="s">
        <v>49</v>
      </c>
      <c r="E186" s="53">
        <v>37</v>
      </c>
      <c r="F186" s="53"/>
      <c r="G186" s="53"/>
      <c r="H186" s="53"/>
      <c r="I186" s="53">
        <f>+E186+F186-G186</f>
        <v>37</v>
      </c>
      <c r="J186" s="53">
        <v>43</v>
      </c>
      <c r="K186" s="54">
        <v>65.489999999999995</v>
      </c>
      <c r="L186" s="54">
        <f t="shared" si="0"/>
        <v>2423.1299999999997</v>
      </c>
      <c r="M186" s="8"/>
      <c r="N186" s="8"/>
      <c r="O186" s="9" t="s">
        <v>181</v>
      </c>
      <c r="P186" s="10"/>
    </row>
    <row r="187" spans="1:16" ht="49.5" customHeight="1">
      <c r="A187" s="51" t="s">
        <v>415</v>
      </c>
      <c r="B187" s="52"/>
      <c r="C187" s="44" t="s">
        <v>416</v>
      </c>
      <c r="D187" s="51" t="s">
        <v>49</v>
      </c>
      <c r="E187" s="53">
        <v>0</v>
      </c>
      <c r="F187" s="53"/>
      <c r="G187" s="53"/>
      <c r="H187" s="53"/>
      <c r="I187" s="53">
        <f>+E187+F187-G187</f>
        <v>0</v>
      </c>
      <c r="J187" s="53"/>
      <c r="K187" s="54">
        <v>50.86</v>
      </c>
      <c r="L187" s="54">
        <f t="shared" si="0"/>
        <v>0</v>
      </c>
      <c r="M187" s="8"/>
      <c r="N187" s="8"/>
      <c r="O187" s="9" t="s">
        <v>181</v>
      </c>
      <c r="P187" s="10"/>
    </row>
    <row r="188" spans="1:16" ht="49.5" customHeight="1">
      <c r="A188" s="51" t="s">
        <v>417</v>
      </c>
      <c r="B188" s="52">
        <v>45799</v>
      </c>
      <c r="C188" s="44" t="s">
        <v>418</v>
      </c>
      <c r="D188" s="53" t="s">
        <v>49</v>
      </c>
      <c r="E188" s="53">
        <v>100</v>
      </c>
      <c r="F188" s="53"/>
      <c r="G188" s="53"/>
      <c r="H188" s="53"/>
      <c r="I188" s="53">
        <f>+E188+F188-G188</f>
        <v>100</v>
      </c>
      <c r="J188" s="53">
        <v>100</v>
      </c>
      <c r="K188" s="54">
        <v>28</v>
      </c>
      <c r="L188" s="54">
        <f t="shared" si="0"/>
        <v>2800</v>
      </c>
      <c r="M188" s="9"/>
      <c r="N188" s="13"/>
      <c r="O188" s="13" t="s">
        <v>181</v>
      </c>
      <c r="P188" s="10"/>
    </row>
    <row r="189" spans="1:16" ht="49.5" customHeight="1">
      <c r="A189" s="51" t="s">
        <v>419</v>
      </c>
      <c r="B189" s="52">
        <v>45799</v>
      </c>
      <c r="C189" s="44" t="s">
        <v>420</v>
      </c>
      <c r="D189" s="51" t="s">
        <v>314</v>
      </c>
      <c r="E189" s="53">
        <v>24</v>
      </c>
      <c r="F189" s="53"/>
      <c r="G189" s="53"/>
      <c r="H189" s="53"/>
      <c r="I189" s="53">
        <f>+E189+F189-G189</f>
        <v>24</v>
      </c>
      <c r="J189" s="53">
        <v>24</v>
      </c>
      <c r="K189" s="54">
        <v>31</v>
      </c>
      <c r="L189" s="54">
        <f t="shared" si="0"/>
        <v>744</v>
      </c>
      <c r="M189" s="8"/>
      <c r="N189" s="8"/>
      <c r="O189" s="9" t="s">
        <v>181</v>
      </c>
      <c r="P189" s="10"/>
    </row>
    <row r="190" spans="1:16" ht="49.5" customHeight="1">
      <c r="A190" s="51" t="s">
        <v>421</v>
      </c>
      <c r="B190" s="52">
        <v>45799</v>
      </c>
      <c r="C190" s="44" t="s">
        <v>422</v>
      </c>
      <c r="D190" s="53" t="s">
        <v>49</v>
      </c>
      <c r="E190" s="53">
        <v>93</v>
      </c>
      <c r="F190" s="53"/>
      <c r="G190" s="53"/>
      <c r="H190" s="53"/>
      <c r="I190" s="53">
        <f>+E190+F190-G190</f>
        <v>93</v>
      </c>
      <c r="J190" s="53">
        <v>95</v>
      </c>
      <c r="K190" s="54">
        <v>53</v>
      </c>
      <c r="L190" s="54">
        <f t="shared" si="0"/>
        <v>4929</v>
      </c>
      <c r="M190" s="9"/>
      <c r="N190" s="13"/>
      <c r="O190" s="13" t="s">
        <v>181</v>
      </c>
      <c r="P190" s="10"/>
    </row>
    <row r="191" spans="1:16" ht="49.5" customHeight="1">
      <c r="A191" s="51" t="s">
        <v>423</v>
      </c>
      <c r="B191" s="52">
        <v>44193</v>
      </c>
      <c r="C191" s="44" t="s">
        <v>424</v>
      </c>
      <c r="D191" s="53" t="s">
        <v>49</v>
      </c>
      <c r="E191" s="53">
        <v>6</v>
      </c>
      <c r="F191" s="53"/>
      <c r="G191" s="53">
        <v>2</v>
      </c>
      <c r="H191" s="53"/>
      <c r="I191" s="53">
        <f>+E191+F191-G191</f>
        <v>4</v>
      </c>
      <c r="J191" s="53">
        <v>16</v>
      </c>
      <c r="K191" s="54">
        <v>82</v>
      </c>
      <c r="L191" s="54">
        <f t="shared" si="0"/>
        <v>328</v>
      </c>
      <c r="M191" s="9"/>
      <c r="N191" s="13"/>
      <c r="O191" s="13" t="s">
        <v>181</v>
      </c>
      <c r="P191" s="10"/>
    </row>
    <row r="192" spans="1:16" ht="49.5" customHeight="1">
      <c r="A192" s="51" t="s">
        <v>425</v>
      </c>
      <c r="B192" s="52" t="s">
        <v>426</v>
      </c>
      <c r="C192" s="44" t="s">
        <v>427</v>
      </c>
      <c r="D192" s="51" t="s">
        <v>49</v>
      </c>
      <c r="E192" s="53">
        <v>60</v>
      </c>
      <c r="F192" s="53"/>
      <c r="G192" s="53"/>
      <c r="H192" s="53"/>
      <c r="I192" s="53">
        <f>+E192+F192-G192</f>
        <v>60</v>
      </c>
      <c r="J192" s="53">
        <v>60</v>
      </c>
      <c r="K192" s="54">
        <v>31</v>
      </c>
      <c r="L192" s="54">
        <f t="shared" si="0"/>
        <v>1860</v>
      </c>
      <c r="M192" s="8"/>
      <c r="N192" s="8"/>
      <c r="O192" s="9" t="s">
        <v>104</v>
      </c>
      <c r="P192" s="10"/>
    </row>
    <row r="193" spans="1:16" ht="49.5" customHeight="1">
      <c r="A193" s="51" t="s">
        <v>428</v>
      </c>
      <c r="B193" s="52">
        <v>45799</v>
      </c>
      <c r="C193" s="44" t="s">
        <v>429</v>
      </c>
      <c r="D193" s="51" t="s">
        <v>49</v>
      </c>
      <c r="E193" s="53">
        <v>99</v>
      </c>
      <c r="F193" s="53"/>
      <c r="G193" s="53"/>
      <c r="H193" s="53"/>
      <c r="I193" s="53">
        <f>+E193+F193-G193</f>
        <v>99</v>
      </c>
      <c r="J193" s="53">
        <v>99</v>
      </c>
      <c r="K193" s="54">
        <v>93</v>
      </c>
      <c r="L193" s="54">
        <f t="shared" si="0"/>
        <v>9207</v>
      </c>
      <c r="M193" s="8"/>
      <c r="N193" s="8"/>
      <c r="O193" s="9" t="s">
        <v>104</v>
      </c>
      <c r="P193" s="10"/>
    </row>
    <row r="194" spans="1:16" ht="49.5" customHeight="1">
      <c r="A194" s="51" t="s">
        <v>430</v>
      </c>
      <c r="B194" s="52">
        <v>45792</v>
      </c>
      <c r="C194" s="44" t="s">
        <v>431</v>
      </c>
      <c r="D194" s="51" t="s">
        <v>49</v>
      </c>
      <c r="E194" s="51">
        <v>97</v>
      </c>
      <c r="F194" s="53"/>
      <c r="G194" s="53">
        <f>1+1</f>
        <v>2</v>
      </c>
      <c r="H194" s="53"/>
      <c r="I194" s="53">
        <f>+E194+F194-G194</f>
        <v>95</v>
      </c>
      <c r="J194" s="53">
        <v>99</v>
      </c>
      <c r="K194" s="54">
        <v>57</v>
      </c>
      <c r="L194" s="54">
        <f t="shared" si="0"/>
        <v>5415</v>
      </c>
      <c r="M194" s="8"/>
      <c r="N194" s="8"/>
      <c r="O194" s="9" t="s">
        <v>104</v>
      </c>
      <c r="P194" s="10"/>
    </row>
    <row r="195" spans="1:16" ht="49.5" customHeight="1">
      <c r="A195" s="51" t="s">
        <v>432</v>
      </c>
      <c r="B195" s="52"/>
      <c r="C195" s="44" t="s">
        <v>433</v>
      </c>
      <c r="D195" s="51" t="s">
        <v>49</v>
      </c>
      <c r="E195" s="53">
        <v>0</v>
      </c>
      <c r="F195" s="53"/>
      <c r="G195" s="53"/>
      <c r="H195" s="53"/>
      <c r="I195" s="53">
        <f>+E195+F195-G195</f>
        <v>0</v>
      </c>
      <c r="J195" s="53"/>
      <c r="K195" s="54">
        <v>81.819999999999993</v>
      </c>
      <c r="L195" s="54">
        <f t="shared" si="0"/>
        <v>0</v>
      </c>
      <c r="M195" s="8"/>
      <c r="N195" s="8"/>
      <c r="O195" s="9" t="s">
        <v>181</v>
      </c>
      <c r="P195" s="10"/>
    </row>
    <row r="196" spans="1:16" ht="49.5" customHeight="1">
      <c r="A196" s="51" t="s">
        <v>434</v>
      </c>
      <c r="B196" s="52">
        <v>45414</v>
      </c>
      <c r="C196" s="44" t="s">
        <v>435</v>
      </c>
      <c r="D196" s="51" t="s">
        <v>49</v>
      </c>
      <c r="E196" s="53">
        <v>0</v>
      </c>
      <c r="F196" s="53"/>
      <c r="G196" s="53"/>
      <c r="H196" s="53"/>
      <c r="I196" s="53">
        <f>+E196+F196-G196</f>
        <v>0</v>
      </c>
      <c r="J196" s="53"/>
      <c r="K196" s="54">
        <v>81.819999999999993</v>
      </c>
      <c r="L196" s="54">
        <f t="shared" si="0"/>
        <v>0</v>
      </c>
      <c r="M196" s="8"/>
      <c r="N196" s="8"/>
      <c r="O196" s="9" t="s">
        <v>181</v>
      </c>
      <c r="P196" s="10"/>
    </row>
    <row r="197" spans="1:16" ht="49.5" customHeight="1">
      <c r="A197" s="51" t="s">
        <v>436</v>
      </c>
      <c r="B197" s="52">
        <v>45414</v>
      </c>
      <c r="C197" s="44" t="s">
        <v>437</v>
      </c>
      <c r="D197" s="51" t="s">
        <v>49</v>
      </c>
      <c r="E197" s="53">
        <v>0</v>
      </c>
      <c r="F197" s="53"/>
      <c r="G197" s="53"/>
      <c r="H197" s="53"/>
      <c r="I197" s="53">
        <f>+E197+F197-G197</f>
        <v>0</v>
      </c>
      <c r="J197" s="53"/>
      <c r="K197" s="54">
        <v>81.819999999999993</v>
      </c>
      <c r="L197" s="54">
        <f t="shared" si="0"/>
        <v>0</v>
      </c>
      <c r="M197" s="8"/>
      <c r="N197" s="8"/>
      <c r="O197" s="9" t="s">
        <v>181</v>
      </c>
      <c r="P197" s="10"/>
    </row>
    <row r="198" spans="1:16" ht="49.5" customHeight="1">
      <c r="A198" s="51" t="s">
        <v>438</v>
      </c>
      <c r="B198" s="52">
        <v>45414</v>
      </c>
      <c r="C198" s="44" t="s">
        <v>439</v>
      </c>
      <c r="D198" s="51" t="s">
        <v>49</v>
      </c>
      <c r="E198" s="51">
        <v>12</v>
      </c>
      <c r="F198" s="53"/>
      <c r="G198" s="53"/>
      <c r="H198" s="53"/>
      <c r="I198" s="53">
        <f>+E198+F198-G198</f>
        <v>12</v>
      </c>
      <c r="J198" s="53">
        <v>10</v>
      </c>
      <c r="K198" s="54">
        <v>99.98</v>
      </c>
      <c r="L198" s="54">
        <f t="shared" si="0"/>
        <v>1199.76</v>
      </c>
      <c r="M198" s="8"/>
      <c r="N198" s="8"/>
      <c r="O198" s="9" t="s">
        <v>181</v>
      </c>
      <c r="P198" s="10"/>
    </row>
    <row r="199" spans="1:16" ht="49.5" customHeight="1">
      <c r="A199" s="51" t="s">
        <v>440</v>
      </c>
      <c r="B199" s="52">
        <v>45414</v>
      </c>
      <c r="C199" s="44" t="s">
        <v>441</v>
      </c>
      <c r="D199" s="51" t="s">
        <v>49</v>
      </c>
      <c r="E199" s="53">
        <v>0</v>
      </c>
      <c r="F199" s="53"/>
      <c r="G199" s="53"/>
      <c r="H199" s="53"/>
      <c r="I199" s="53">
        <f>+E199+F199-G199</f>
        <v>0</v>
      </c>
      <c r="J199" s="53"/>
      <c r="K199" s="54">
        <v>45</v>
      </c>
      <c r="L199" s="54">
        <f t="shared" si="0"/>
        <v>0</v>
      </c>
      <c r="M199" s="8"/>
      <c r="N199" s="8"/>
      <c r="O199" s="9" t="s">
        <v>50</v>
      </c>
      <c r="P199" s="10"/>
    </row>
    <row r="200" spans="1:16" ht="49.5" customHeight="1">
      <c r="A200" s="51" t="s">
        <v>442</v>
      </c>
      <c r="B200" s="52">
        <v>45414</v>
      </c>
      <c r="C200" s="44" t="s">
        <v>443</v>
      </c>
      <c r="D200" s="51" t="s">
        <v>49</v>
      </c>
      <c r="E200" s="53">
        <v>650</v>
      </c>
      <c r="F200" s="53"/>
      <c r="G200" s="53"/>
      <c r="H200" s="53"/>
      <c r="I200" s="53">
        <f>+E200+F200-G200</f>
        <v>650</v>
      </c>
      <c r="J200" s="53"/>
      <c r="K200" s="54"/>
      <c r="L200" s="54">
        <f t="shared" si="0"/>
        <v>0</v>
      </c>
      <c r="M200" s="8"/>
      <c r="N200" s="8"/>
      <c r="O200" s="9" t="s">
        <v>24</v>
      </c>
      <c r="P200" s="10"/>
    </row>
    <row r="201" spans="1:16" ht="49.5" customHeight="1">
      <c r="A201" s="51" t="s">
        <v>444</v>
      </c>
      <c r="B201" s="52">
        <v>45761</v>
      </c>
      <c r="C201" s="44" t="s">
        <v>445</v>
      </c>
      <c r="D201" s="51" t="s">
        <v>49</v>
      </c>
      <c r="E201" s="53">
        <v>0</v>
      </c>
      <c r="F201" s="53">
        <v>120</v>
      </c>
      <c r="G201" s="53"/>
      <c r="H201" s="53"/>
      <c r="I201" s="53">
        <f>+E201+F201-G201</f>
        <v>120</v>
      </c>
      <c r="J201" s="53">
        <v>80</v>
      </c>
      <c r="K201" s="54">
        <v>366.154</v>
      </c>
      <c r="L201" s="54">
        <f t="shared" si="0"/>
        <v>43938.479999999996</v>
      </c>
      <c r="M201" s="8"/>
      <c r="N201" s="8"/>
      <c r="O201" s="9" t="s">
        <v>36</v>
      </c>
      <c r="P201" s="10"/>
    </row>
    <row r="202" spans="1:16" ht="49.5" customHeight="1">
      <c r="A202" s="51" t="s">
        <v>446</v>
      </c>
      <c r="B202" s="52">
        <v>45555</v>
      </c>
      <c r="C202" s="44" t="s">
        <v>447</v>
      </c>
      <c r="D202" s="51" t="s">
        <v>49</v>
      </c>
      <c r="E202" s="53">
        <v>2</v>
      </c>
      <c r="F202" s="53"/>
      <c r="G202" s="53"/>
      <c r="H202" s="53"/>
      <c r="I202" s="53">
        <f>+E202+F202-G202</f>
        <v>2</v>
      </c>
      <c r="J202" s="53"/>
      <c r="K202" s="54">
        <v>35</v>
      </c>
      <c r="L202" s="54">
        <f t="shared" si="0"/>
        <v>70</v>
      </c>
      <c r="M202" s="8"/>
      <c r="N202" s="8"/>
      <c r="O202" s="9" t="s">
        <v>24</v>
      </c>
      <c r="P202" s="10"/>
    </row>
    <row r="203" spans="1:16" ht="49.5" customHeight="1">
      <c r="A203" s="51" t="s">
        <v>448</v>
      </c>
      <c r="B203" s="55" t="s">
        <v>158</v>
      </c>
      <c r="C203" s="44" t="s">
        <v>449</v>
      </c>
      <c r="D203" s="51" t="s">
        <v>49</v>
      </c>
      <c r="E203" s="53">
        <v>2</v>
      </c>
      <c r="F203" s="53"/>
      <c r="G203" s="53"/>
      <c r="H203" s="53"/>
      <c r="I203" s="53">
        <f>+E203+F203-G203</f>
        <v>2</v>
      </c>
      <c r="J203" s="53"/>
      <c r="K203" s="54">
        <v>5385.9</v>
      </c>
      <c r="L203" s="54">
        <f t="shared" si="0"/>
        <v>10771.8</v>
      </c>
      <c r="M203" s="8"/>
      <c r="N203" s="8"/>
      <c r="O203" s="9" t="s">
        <v>24</v>
      </c>
      <c r="P203" s="10"/>
    </row>
    <row r="204" spans="1:16" ht="49.5" customHeight="1">
      <c r="A204" s="51" t="s">
        <v>450</v>
      </c>
      <c r="B204" s="55" t="s">
        <v>158</v>
      </c>
      <c r="C204" s="44" t="s">
        <v>451</v>
      </c>
      <c r="D204" s="51" t="s">
        <v>49</v>
      </c>
      <c r="E204" s="53">
        <v>3</v>
      </c>
      <c r="F204" s="53"/>
      <c r="G204" s="53"/>
      <c r="H204" s="53"/>
      <c r="I204" s="53">
        <f>+E204+F204-G204</f>
        <v>3</v>
      </c>
      <c r="J204" s="53"/>
      <c r="K204" s="54">
        <v>14542.8</v>
      </c>
      <c r="L204" s="54">
        <f t="shared" si="0"/>
        <v>43628.399999999994</v>
      </c>
      <c r="M204" s="8"/>
      <c r="N204" s="8"/>
      <c r="O204" s="9" t="s">
        <v>24</v>
      </c>
      <c r="P204" s="10"/>
    </row>
    <row r="205" spans="1:16" ht="49.5" customHeight="1">
      <c r="A205" s="51" t="s">
        <v>452</v>
      </c>
      <c r="B205" s="52">
        <v>45555</v>
      </c>
      <c r="C205" s="44" t="s">
        <v>453</v>
      </c>
      <c r="D205" s="51" t="s">
        <v>49</v>
      </c>
      <c r="E205" s="53">
        <v>1</v>
      </c>
      <c r="F205" s="53"/>
      <c r="G205" s="53"/>
      <c r="H205" s="53"/>
      <c r="I205" s="53">
        <f>+E205+F205-G205</f>
        <v>1</v>
      </c>
      <c r="J205" s="53"/>
      <c r="K205" s="54">
        <v>4000</v>
      </c>
      <c r="L205" s="54">
        <f t="shared" si="0"/>
        <v>4000</v>
      </c>
      <c r="M205" s="8"/>
      <c r="N205" s="8"/>
      <c r="O205" s="9" t="s">
        <v>24</v>
      </c>
      <c r="P205" s="10"/>
    </row>
    <row r="206" spans="1:16" ht="49.5" customHeight="1">
      <c r="A206" s="51" t="s">
        <v>454</v>
      </c>
      <c r="B206" s="52">
        <v>45597</v>
      </c>
      <c r="C206" s="44" t="s">
        <v>455</v>
      </c>
      <c r="D206" s="51" t="s">
        <v>49</v>
      </c>
      <c r="E206" s="53">
        <v>5</v>
      </c>
      <c r="F206" s="53"/>
      <c r="G206" s="53"/>
      <c r="H206" s="53"/>
      <c r="I206" s="53">
        <f>+E206+F206-G206</f>
        <v>5</v>
      </c>
      <c r="J206" s="53"/>
      <c r="K206" s="54">
        <v>4298.74</v>
      </c>
      <c r="L206" s="54">
        <f t="shared" si="0"/>
        <v>21493.699999999997</v>
      </c>
      <c r="M206" s="8"/>
      <c r="N206" s="8"/>
      <c r="O206" s="9" t="s">
        <v>24</v>
      </c>
      <c r="P206" s="10"/>
    </row>
    <row r="207" spans="1:16" ht="49.5" customHeight="1">
      <c r="A207" s="51" t="s">
        <v>456</v>
      </c>
      <c r="B207" s="52">
        <v>45414</v>
      </c>
      <c r="C207" s="44" t="s">
        <v>457</v>
      </c>
      <c r="D207" s="51" t="s">
        <v>49</v>
      </c>
      <c r="E207" s="53">
        <v>3</v>
      </c>
      <c r="F207" s="53"/>
      <c r="G207" s="53"/>
      <c r="H207" s="53"/>
      <c r="I207" s="53">
        <f>+E207+F207-G207</f>
        <v>3</v>
      </c>
      <c r="J207" s="53"/>
      <c r="K207" s="54">
        <v>5353</v>
      </c>
      <c r="L207" s="54">
        <f t="shared" si="0"/>
        <v>16059</v>
      </c>
      <c r="M207" s="8"/>
      <c r="N207" s="8"/>
      <c r="O207" s="9" t="s">
        <v>24</v>
      </c>
      <c r="P207" s="10"/>
    </row>
    <row r="208" spans="1:16" ht="49.5" customHeight="1">
      <c r="A208" s="51" t="s">
        <v>458</v>
      </c>
      <c r="B208" s="52"/>
      <c r="C208" s="44" t="s">
        <v>459</v>
      </c>
      <c r="D208" s="51" t="s">
        <v>49</v>
      </c>
      <c r="E208" s="53">
        <v>8</v>
      </c>
      <c r="F208" s="53"/>
      <c r="G208" s="53"/>
      <c r="H208" s="53"/>
      <c r="I208" s="53">
        <f>+E208+F208-G208</f>
        <v>8</v>
      </c>
      <c r="J208" s="53"/>
      <c r="K208" s="54">
        <v>541.70000000000005</v>
      </c>
      <c r="L208" s="54">
        <f t="shared" si="0"/>
        <v>4333.6000000000004</v>
      </c>
      <c r="M208" s="8"/>
      <c r="N208" s="8"/>
      <c r="O208" s="9" t="s">
        <v>24</v>
      </c>
      <c r="P208" s="10"/>
    </row>
    <row r="209" spans="1:16" ht="49.5" customHeight="1">
      <c r="A209" s="51" t="s">
        <v>460</v>
      </c>
      <c r="B209" s="52"/>
      <c r="C209" s="44" t="s">
        <v>461</v>
      </c>
      <c r="D209" s="51" t="s">
        <v>49</v>
      </c>
      <c r="E209" s="53">
        <v>1</v>
      </c>
      <c r="F209" s="53"/>
      <c r="G209" s="53"/>
      <c r="H209" s="53"/>
      <c r="I209" s="53">
        <f>+E209+F209-G209</f>
        <v>1</v>
      </c>
      <c r="J209" s="53"/>
      <c r="K209" s="54">
        <v>279.66000000000003</v>
      </c>
      <c r="L209" s="54">
        <f t="shared" si="0"/>
        <v>279.66000000000003</v>
      </c>
      <c r="M209" s="8"/>
      <c r="N209" s="8"/>
      <c r="O209" s="9" t="s">
        <v>24</v>
      </c>
      <c r="P209" s="10"/>
    </row>
    <row r="210" spans="1:16" ht="49.5" customHeight="1">
      <c r="A210" s="51" t="s">
        <v>462</v>
      </c>
      <c r="B210" s="52">
        <v>45111</v>
      </c>
      <c r="C210" s="44" t="s">
        <v>463</v>
      </c>
      <c r="D210" s="51" t="s">
        <v>49</v>
      </c>
      <c r="E210" s="53">
        <v>28</v>
      </c>
      <c r="F210" s="53"/>
      <c r="G210" s="53"/>
      <c r="H210" s="53"/>
      <c r="I210" s="53">
        <f>+E210+F210-G210</f>
        <v>28</v>
      </c>
      <c r="J210" s="53"/>
      <c r="K210" s="54">
        <v>39.409999999999997</v>
      </c>
      <c r="L210" s="54">
        <f t="shared" si="0"/>
        <v>1103.48</v>
      </c>
      <c r="M210" s="8"/>
      <c r="N210" s="8"/>
      <c r="O210" s="9" t="s">
        <v>24</v>
      </c>
      <c r="P210" s="10"/>
    </row>
    <row r="211" spans="1:16" ht="49.5" customHeight="1">
      <c r="A211" s="51" t="s">
        <v>464</v>
      </c>
      <c r="B211" s="55" t="s">
        <v>111</v>
      </c>
      <c r="C211" s="44" t="s">
        <v>465</v>
      </c>
      <c r="D211" s="51" t="s">
        <v>49</v>
      </c>
      <c r="E211" s="53">
        <v>20</v>
      </c>
      <c r="F211" s="53"/>
      <c r="G211" s="53"/>
      <c r="H211" s="53"/>
      <c r="I211" s="53">
        <f>+E211+F211-G211</f>
        <v>20</v>
      </c>
      <c r="J211" s="53"/>
      <c r="K211" s="54">
        <v>42.4328</v>
      </c>
      <c r="L211" s="54">
        <f t="shared" si="0"/>
        <v>848.65599999999995</v>
      </c>
      <c r="M211" s="8"/>
      <c r="N211" s="8"/>
      <c r="O211" s="9" t="s">
        <v>24</v>
      </c>
      <c r="P211" s="10"/>
    </row>
    <row r="212" spans="1:16" ht="49.5" customHeight="1">
      <c r="A212" s="51" t="s">
        <v>466</v>
      </c>
      <c r="B212" s="55" t="s">
        <v>111</v>
      </c>
      <c r="C212" s="44" t="s">
        <v>467</v>
      </c>
      <c r="D212" s="56" t="s">
        <v>211</v>
      </c>
      <c r="E212" s="53">
        <v>48</v>
      </c>
      <c r="F212" s="53"/>
      <c r="G212" s="53"/>
      <c r="H212" s="53"/>
      <c r="I212" s="53">
        <f>+E212+F212-G212</f>
        <v>48</v>
      </c>
      <c r="J212" s="53"/>
      <c r="K212" s="54">
        <v>40.757199999999997</v>
      </c>
      <c r="L212" s="54">
        <f t="shared" si="0"/>
        <v>1956.3455999999999</v>
      </c>
      <c r="M212" s="8"/>
      <c r="N212" s="8"/>
      <c r="O212" s="9" t="s">
        <v>24</v>
      </c>
      <c r="P212" s="10"/>
    </row>
    <row r="213" spans="1:16" ht="49.5" customHeight="1">
      <c r="A213" s="51" t="s">
        <v>468</v>
      </c>
      <c r="B213" s="52">
        <v>45604</v>
      </c>
      <c r="C213" s="44" t="s">
        <v>469</v>
      </c>
      <c r="D213" s="51" t="s">
        <v>49</v>
      </c>
      <c r="E213" s="53">
        <v>3</v>
      </c>
      <c r="F213" s="53"/>
      <c r="G213" s="53"/>
      <c r="H213" s="53"/>
      <c r="I213" s="53">
        <f>+E213+F213-G213</f>
        <v>3</v>
      </c>
      <c r="J213" s="53"/>
      <c r="K213" s="54">
        <v>850</v>
      </c>
      <c r="L213" s="54">
        <f t="shared" si="0"/>
        <v>2550</v>
      </c>
      <c r="M213" s="8"/>
      <c r="N213" s="8"/>
      <c r="O213" s="9" t="s">
        <v>178</v>
      </c>
      <c r="P213" s="10"/>
    </row>
    <row r="214" spans="1:16" ht="49.5" customHeight="1">
      <c r="A214" s="51" t="s">
        <v>470</v>
      </c>
      <c r="B214" s="52">
        <v>45621</v>
      </c>
      <c r="C214" s="44" t="s">
        <v>471</v>
      </c>
      <c r="D214" s="51" t="s">
        <v>49</v>
      </c>
      <c r="E214" s="53">
        <v>0</v>
      </c>
      <c r="F214" s="53"/>
      <c r="G214" s="53"/>
      <c r="H214" s="53"/>
      <c r="I214" s="53">
        <f>+E214+F214-G214</f>
        <v>0</v>
      </c>
      <c r="J214" s="53"/>
      <c r="K214" s="54">
        <v>1393.88</v>
      </c>
      <c r="L214" s="54">
        <f t="shared" si="0"/>
        <v>0</v>
      </c>
      <c r="M214" s="8"/>
      <c r="N214" s="8"/>
      <c r="O214" s="9" t="s">
        <v>240</v>
      </c>
      <c r="P214" s="10"/>
    </row>
    <row r="215" spans="1:16" ht="49.5" customHeight="1">
      <c r="A215" s="51" t="s">
        <v>472</v>
      </c>
      <c r="B215" s="52">
        <v>45111</v>
      </c>
      <c r="C215" s="44" t="s">
        <v>473</v>
      </c>
      <c r="D215" s="51" t="s">
        <v>49</v>
      </c>
      <c r="E215" s="53">
        <v>0</v>
      </c>
      <c r="F215" s="53"/>
      <c r="G215" s="53"/>
      <c r="H215" s="53"/>
      <c r="I215" s="53">
        <f>+E215+F215-G215</f>
        <v>0</v>
      </c>
      <c r="J215" s="53"/>
      <c r="K215" s="54">
        <v>1393.88</v>
      </c>
      <c r="L215" s="54">
        <f t="shared" si="0"/>
        <v>0</v>
      </c>
      <c r="M215" s="8"/>
      <c r="N215" s="8"/>
      <c r="O215" s="9" t="s">
        <v>240</v>
      </c>
      <c r="P215" s="10"/>
    </row>
    <row r="216" spans="1:16" ht="49.5" customHeight="1">
      <c r="A216" s="51" t="s">
        <v>474</v>
      </c>
      <c r="B216" s="52">
        <v>45604</v>
      </c>
      <c r="C216" s="44" t="s">
        <v>475</v>
      </c>
      <c r="D216" s="51" t="s">
        <v>49</v>
      </c>
      <c r="E216" s="53">
        <v>0</v>
      </c>
      <c r="F216" s="53"/>
      <c r="G216" s="53"/>
      <c r="H216" s="53"/>
      <c r="I216" s="53">
        <f>+E216+F216-G216</f>
        <v>0</v>
      </c>
      <c r="J216" s="53"/>
      <c r="K216" s="54">
        <v>1473.53</v>
      </c>
      <c r="L216" s="54">
        <f t="shared" si="0"/>
        <v>0</v>
      </c>
      <c r="M216" s="8"/>
      <c r="N216" s="8"/>
      <c r="O216" s="9" t="s">
        <v>240</v>
      </c>
      <c r="P216" s="10"/>
    </row>
    <row r="217" spans="1:16" ht="49.5" customHeight="1">
      <c r="A217" s="51" t="s">
        <v>476</v>
      </c>
      <c r="B217" s="52">
        <v>45604</v>
      </c>
      <c r="C217" s="44" t="s">
        <v>477</v>
      </c>
      <c r="D217" s="51" t="s">
        <v>49</v>
      </c>
      <c r="E217" s="53">
        <v>0</v>
      </c>
      <c r="F217" s="53"/>
      <c r="G217" s="53"/>
      <c r="H217" s="53"/>
      <c r="I217" s="53">
        <f>+E217+F217-G217</f>
        <v>0</v>
      </c>
      <c r="J217" s="53"/>
      <c r="K217" s="54">
        <v>1947</v>
      </c>
      <c r="L217" s="54">
        <f t="shared" si="0"/>
        <v>0</v>
      </c>
      <c r="M217" s="8"/>
      <c r="N217" s="8"/>
      <c r="O217" s="9" t="s">
        <v>240</v>
      </c>
      <c r="P217" s="10"/>
    </row>
    <row r="218" spans="1:16" ht="49.5" customHeight="1">
      <c r="A218" s="51" t="s">
        <v>478</v>
      </c>
      <c r="B218" s="52">
        <v>44851</v>
      </c>
      <c r="C218" s="44" t="s">
        <v>479</v>
      </c>
      <c r="D218" s="51" t="s">
        <v>49</v>
      </c>
      <c r="E218" s="53">
        <v>0</v>
      </c>
      <c r="F218" s="53"/>
      <c r="G218" s="53"/>
      <c r="H218" s="53"/>
      <c r="I218" s="53">
        <f>+E218+F218-G218</f>
        <v>0</v>
      </c>
      <c r="J218" s="53"/>
      <c r="K218" s="54">
        <v>2006</v>
      </c>
      <c r="L218" s="54">
        <f t="shared" si="0"/>
        <v>0</v>
      </c>
      <c r="M218" s="8"/>
      <c r="N218" s="8"/>
      <c r="O218" s="9" t="s">
        <v>240</v>
      </c>
      <c r="P218" s="10"/>
    </row>
    <row r="219" spans="1:16" ht="49.5" customHeight="1">
      <c r="A219" s="51" t="s">
        <v>480</v>
      </c>
      <c r="B219" s="52">
        <v>45604</v>
      </c>
      <c r="C219" s="44" t="s">
        <v>481</v>
      </c>
      <c r="D219" s="51" t="s">
        <v>49</v>
      </c>
      <c r="E219" s="53">
        <v>0</v>
      </c>
      <c r="F219" s="53"/>
      <c r="G219" s="53"/>
      <c r="H219" s="53"/>
      <c r="I219" s="53">
        <f>+E219+F219-G219</f>
        <v>0</v>
      </c>
      <c r="J219" s="53"/>
      <c r="K219" s="54">
        <v>1947</v>
      </c>
      <c r="L219" s="54">
        <f t="shared" si="0"/>
        <v>0</v>
      </c>
      <c r="M219" s="8"/>
      <c r="N219" s="8"/>
      <c r="O219" s="9" t="s">
        <v>240</v>
      </c>
      <c r="P219" s="10"/>
    </row>
    <row r="220" spans="1:16" ht="49.5" customHeight="1">
      <c r="A220" s="51" t="s">
        <v>482</v>
      </c>
      <c r="B220" s="52">
        <v>45111</v>
      </c>
      <c r="C220" s="44" t="s">
        <v>483</v>
      </c>
      <c r="D220" s="51" t="s">
        <v>49</v>
      </c>
      <c r="E220" s="53">
        <v>0</v>
      </c>
      <c r="F220" s="53"/>
      <c r="G220" s="53"/>
      <c r="H220" s="53"/>
      <c r="I220" s="53">
        <f>+E220+F220-G220</f>
        <v>0</v>
      </c>
      <c r="J220" s="53"/>
      <c r="K220" s="54">
        <v>2006</v>
      </c>
      <c r="L220" s="54">
        <f t="shared" si="0"/>
        <v>0</v>
      </c>
      <c r="M220" s="8"/>
      <c r="N220" s="8"/>
      <c r="O220" s="9" t="s">
        <v>240</v>
      </c>
      <c r="P220" s="10"/>
    </row>
    <row r="221" spans="1:16" ht="49.5" customHeight="1">
      <c r="A221" s="51" t="s">
        <v>484</v>
      </c>
      <c r="B221" s="52">
        <v>45673</v>
      </c>
      <c r="C221" s="44" t="s">
        <v>485</v>
      </c>
      <c r="D221" s="51" t="s">
        <v>49</v>
      </c>
      <c r="E221" s="53">
        <v>0</v>
      </c>
      <c r="F221" s="53"/>
      <c r="G221" s="53"/>
      <c r="H221" s="53"/>
      <c r="I221" s="53">
        <f>+E221+F221-G221</f>
        <v>0</v>
      </c>
      <c r="J221" s="53"/>
      <c r="K221" s="54"/>
      <c r="L221" s="54">
        <f t="shared" si="0"/>
        <v>0</v>
      </c>
      <c r="M221" s="8"/>
      <c r="N221" s="8"/>
      <c r="O221" s="9" t="s">
        <v>240</v>
      </c>
      <c r="P221" s="10"/>
    </row>
    <row r="222" spans="1:16" ht="49.5" customHeight="1">
      <c r="A222" s="51" t="s">
        <v>486</v>
      </c>
      <c r="B222" s="52">
        <v>45673</v>
      </c>
      <c r="C222" s="44" t="s">
        <v>487</v>
      </c>
      <c r="D222" s="51" t="s">
        <v>49</v>
      </c>
      <c r="E222" s="53">
        <v>0</v>
      </c>
      <c r="F222" s="53"/>
      <c r="G222" s="53"/>
      <c r="H222" s="53"/>
      <c r="I222" s="53">
        <f>+E222+F222-G222</f>
        <v>0</v>
      </c>
      <c r="J222" s="53"/>
      <c r="K222" s="54"/>
      <c r="L222" s="54">
        <f t="shared" si="0"/>
        <v>0</v>
      </c>
      <c r="M222" s="8"/>
      <c r="N222" s="8">
        <f>+I222*M222</f>
        <v>0</v>
      </c>
      <c r="O222" s="9" t="s">
        <v>240</v>
      </c>
      <c r="P222" s="10"/>
    </row>
    <row r="223" spans="1:16" ht="49.5" customHeight="1">
      <c r="A223" s="51" t="s">
        <v>488</v>
      </c>
      <c r="B223" s="52">
        <v>45111</v>
      </c>
      <c r="C223" s="44" t="s">
        <v>489</v>
      </c>
      <c r="D223" s="51" t="s">
        <v>49</v>
      </c>
      <c r="E223" s="53">
        <v>0</v>
      </c>
      <c r="F223" s="53"/>
      <c r="G223" s="53"/>
      <c r="H223" s="53"/>
      <c r="I223" s="53">
        <f>+E223+F223-G223</f>
        <v>0</v>
      </c>
      <c r="J223" s="53"/>
      <c r="K223" s="54">
        <v>406.22</v>
      </c>
      <c r="L223" s="54">
        <f t="shared" si="0"/>
        <v>0</v>
      </c>
      <c r="M223" s="8"/>
      <c r="N223" s="8"/>
      <c r="O223" s="9" t="s">
        <v>240</v>
      </c>
      <c r="P223" s="10"/>
    </row>
    <row r="224" spans="1:16" ht="49.5" customHeight="1">
      <c r="A224" s="51" t="s">
        <v>490</v>
      </c>
      <c r="B224" s="52">
        <v>45604</v>
      </c>
      <c r="C224" s="44" t="s">
        <v>491</v>
      </c>
      <c r="D224" s="51" t="s">
        <v>49</v>
      </c>
      <c r="E224" s="53">
        <v>0</v>
      </c>
      <c r="F224" s="53"/>
      <c r="G224" s="53"/>
      <c r="H224" s="53"/>
      <c r="I224" s="53">
        <f>+E224+F224-G224</f>
        <v>0</v>
      </c>
      <c r="J224" s="53"/>
      <c r="K224" s="54">
        <v>448.4</v>
      </c>
      <c r="L224" s="54">
        <f t="shared" si="0"/>
        <v>0</v>
      </c>
      <c r="M224" s="8"/>
      <c r="N224" s="8"/>
      <c r="O224" s="9" t="s">
        <v>240</v>
      </c>
      <c r="P224" s="10"/>
    </row>
    <row r="225" spans="1:16" ht="49.5" customHeight="1">
      <c r="A225" s="51" t="s">
        <v>492</v>
      </c>
      <c r="B225" s="55" t="s">
        <v>123</v>
      </c>
      <c r="C225" s="44" t="s">
        <v>493</v>
      </c>
      <c r="D225" s="51" t="s">
        <v>49</v>
      </c>
      <c r="E225" s="53">
        <v>45</v>
      </c>
      <c r="F225" s="53"/>
      <c r="G225" s="53">
        <v>4</v>
      </c>
      <c r="H225" s="53"/>
      <c r="I225" s="53">
        <f>+E225+F225-G225</f>
        <v>41</v>
      </c>
      <c r="J225" s="53"/>
      <c r="K225" s="54">
        <v>74.34</v>
      </c>
      <c r="L225" s="54">
        <f t="shared" si="0"/>
        <v>3047.94</v>
      </c>
      <c r="M225" s="8"/>
      <c r="N225" s="8"/>
      <c r="O225" s="9" t="s">
        <v>24</v>
      </c>
      <c r="P225" s="10"/>
    </row>
    <row r="226" spans="1:16" ht="49.5" customHeight="1">
      <c r="A226" s="51" t="s">
        <v>494</v>
      </c>
      <c r="B226" s="55">
        <v>45783</v>
      </c>
      <c r="C226" s="44" t="s">
        <v>495</v>
      </c>
      <c r="D226" s="56" t="s">
        <v>49</v>
      </c>
      <c r="E226" s="53">
        <v>3</v>
      </c>
      <c r="F226" s="53"/>
      <c r="G226" s="53"/>
      <c r="H226" s="53"/>
      <c r="I226" s="53">
        <f>+E226+F226-G226</f>
        <v>3</v>
      </c>
      <c r="J226" s="53"/>
      <c r="K226" s="54">
        <v>468.46</v>
      </c>
      <c r="L226" s="54">
        <f t="shared" si="0"/>
        <v>1405.3799999999999</v>
      </c>
      <c r="M226" s="8"/>
      <c r="N226" s="8"/>
      <c r="O226" s="9" t="s">
        <v>17</v>
      </c>
      <c r="P226" s="10"/>
    </row>
    <row r="227" spans="1:16" ht="49.5" customHeight="1">
      <c r="A227" s="51" t="s">
        <v>496</v>
      </c>
      <c r="B227" s="55">
        <v>45783</v>
      </c>
      <c r="C227" s="44" t="s">
        <v>497</v>
      </c>
      <c r="D227" s="56" t="s">
        <v>49</v>
      </c>
      <c r="E227" s="53">
        <v>3</v>
      </c>
      <c r="F227" s="53"/>
      <c r="G227" s="53"/>
      <c r="H227" s="53"/>
      <c r="I227" s="53">
        <f>+E227+F227-G227</f>
        <v>3</v>
      </c>
      <c r="J227" s="53"/>
      <c r="K227" s="54">
        <v>665.52</v>
      </c>
      <c r="L227" s="54">
        <f t="shared" si="0"/>
        <v>1996.56</v>
      </c>
      <c r="M227" s="8"/>
      <c r="N227" s="8"/>
      <c r="O227" s="9" t="s">
        <v>17</v>
      </c>
      <c r="P227" s="10"/>
    </row>
    <row r="228" spans="1:16" ht="49.5" customHeight="1">
      <c r="A228" s="51" t="s">
        <v>498</v>
      </c>
      <c r="B228" s="55">
        <v>45814</v>
      </c>
      <c r="C228" s="44" t="s">
        <v>499</v>
      </c>
      <c r="D228" s="51" t="s">
        <v>49</v>
      </c>
      <c r="E228" s="53">
        <v>3</v>
      </c>
      <c r="F228" s="53"/>
      <c r="G228" s="53"/>
      <c r="H228" s="53"/>
      <c r="I228" s="53">
        <f>+E228+F228-G228</f>
        <v>3</v>
      </c>
      <c r="J228" s="53"/>
      <c r="K228" s="54">
        <v>820</v>
      </c>
      <c r="L228" s="54">
        <f t="shared" si="0"/>
        <v>2460</v>
      </c>
      <c r="M228" s="8"/>
      <c r="N228" s="8"/>
      <c r="O228" s="9" t="s">
        <v>28</v>
      </c>
      <c r="P228" s="10"/>
    </row>
    <row r="229" spans="1:16" ht="49.5" customHeight="1">
      <c r="A229" s="51" t="s">
        <v>500</v>
      </c>
      <c r="B229" s="52">
        <v>44862</v>
      </c>
      <c r="C229" s="44" t="s">
        <v>501</v>
      </c>
      <c r="D229" s="51" t="s">
        <v>49</v>
      </c>
      <c r="E229" s="53">
        <v>1</v>
      </c>
      <c r="F229" s="53"/>
      <c r="G229" s="53"/>
      <c r="H229" s="53"/>
      <c r="I229" s="53">
        <f>+E229+F229-G229</f>
        <v>1</v>
      </c>
      <c r="J229" s="53"/>
      <c r="K229" s="54">
        <v>1123.3800000000001</v>
      </c>
      <c r="L229" s="54">
        <f t="shared" si="0"/>
        <v>1123.3800000000001</v>
      </c>
      <c r="M229" s="8"/>
      <c r="N229" s="8"/>
      <c r="O229" s="9" t="s">
        <v>17</v>
      </c>
      <c r="P229" s="10"/>
    </row>
    <row r="230" spans="1:16" ht="49.5" customHeight="1">
      <c r="A230" s="51" t="s">
        <v>502</v>
      </c>
      <c r="B230" s="52">
        <v>45604</v>
      </c>
      <c r="C230" s="44" t="s">
        <v>503</v>
      </c>
      <c r="D230" s="51" t="s">
        <v>49</v>
      </c>
      <c r="E230" s="53">
        <v>0</v>
      </c>
      <c r="F230" s="53"/>
      <c r="G230" s="53"/>
      <c r="H230" s="53"/>
      <c r="I230" s="53">
        <f>+E230+F230-G230</f>
        <v>0</v>
      </c>
      <c r="J230" s="53"/>
      <c r="K230" s="54">
        <v>795.82</v>
      </c>
      <c r="L230" s="54">
        <f t="shared" si="0"/>
        <v>0</v>
      </c>
      <c r="M230" s="8"/>
      <c r="N230" s="8"/>
      <c r="O230" s="9" t="s">
        <v>17</v>
      </c>
      <c r="P230" s="10"/>
    </row>
    <row r="231" spans="1:16" ht="49.5" customHeight="1">
      <c r="A231" s="51" t="s">
        <v>504</v>
      </c>
      <c r="B231" s="52">
        <v>45469</v>
      </c>
      <c r="C231" s="44" t="s">
        <v>505</v>
      </c>
      <c r="D231" s="51" t="s">
        <v>49</v>
      </c>
      <c r="E231" s="53">
        <v>116</v>
      </c>
      <c r="F231" s="53"/>
      <c r="G231" s="53"/>
      <c r="H231" s="53"/>
      <c r="I231" s="53">
        <f>+E231+F231-G231</f>
        <v>116</v>
      </c>
      <c r="J231" s="53"/>
      <c r="K231" s="54"/>
      <c r="L231" s="54">
        <f t="shared" si="0"/>
        <v>0</v>
      </c>
      <c r="M231" s="8">
        <v>416</v>
      </c>
      <c r="N231" s="8">
        <f>+I231*M231</f>
        <v>48256</v>
      </c>
      <c r="O231" s="9" t="s">
        <v>249</v>
      </c>
      <c r="P231" s="10"/>
    </row>
    <row r="232" spans="1:16" ht="49.5" customHeight="1">
      <c r="A232" s="51" t="s">
        <v>506</v>
      </c>
      <c r="B232" s="55">
        <v>45828</v>
      </c>
      <c r="C232" s="44" t="s">
        <v>507</v>
      </c>
      <c r="D232" s="56" t="s">
        <v>49</v>
      </c>
      <c r="E232" s="53">
        <v>0</v>
      </c>
      <c r="F232" s="53"/>
      <c r="G232" s="53"/>
      <c r="H232" s="53"/>
      <c r="I232" s="53">
        <f>+E232+F232-G232</f>
        <v>0</v>
      </c>
      <c r="J232" s="53"/>
      <c r="K232" s="54">
        <v>7268</v>
      </c>
      <c r="L232" s="54">
        <f t="shared" si="0"/>
        <v>0</v>
      </c>
      <c r="M232" s="8"/>
      <c r="N232" s="8"/>
      <c r="O232" s="9" t="s">
        <v>240</v>
      </c>
      <c r="P232" s="10"/>
    </row>
    <row r="233" spans="1:16" ht="49.5" customHeight="1">
      <c r="A233" s="51" t="s">
        <v>508</v>
      </c>
      <c r="B233" s="52">
        <v>45111</v>
      </c>
      <c r="C233" s="44" t="s">
        <v>509</v>
      </c>
      <c r="D233" s="51" t="s">
        <v>49</v>
      </c>
      <c r="E233" s="53">
        <v>1</v>
      </c>
      <c r="F233" s="53"/>
      <c r="G233" s="53"/>
      <c r="H233" s="53"/>
      <c r="I233" s="53">
        <f>+E233+F233-G233</f>
        <v>1</v>
      </c>
      <c r="J233" s="53"/>
      <c r="K233" s="54">
        <v>3500</v>
      </c>
      <c r="L233" s="54">
        <f t="shared" si="0"/>
        <v>3500</v>
      </c>
      <c r="M233" s="8"/>
      <c r="N233" s="8"/>
      <c r="O233" s="9" t="s">
        <v>17</v>
      </c>
      <c r="P233" s="10"/>
    </row>
    <row r="234" spans="1:16" ht="49.5" customHeight="1">
      <c r="A234" s="51" t="s">
        <v>510</v>
      </c>
      <c r="B234" s="52">
        <v>44678</v>
      </c>
      <c r="C234" s="44" t="s">
        <v>511</v>
      </c>
      <c r="D234" s="51" t="s">
        <v>49</v>
      </c>
      <c r="E234" s="53">
        <v>4</v>
      </c>
      <c r="F234" s="53"/>
      <c r="G234" s="53"/>
      <c r="H234" s="53"/>
      <c r="I234" s="53">
        <f>+E234+F234-G234</f>
        <v>4</v>
      </c>
      <c r="J234" s="53"/>
      <c r="K234" s="54">
        <v>208.86</v>
      </c>
      <c r="L234" s="54">
        <f t="shared" si="0"/>
        <v>835.44</v>
      </c>
      <c r="M234" s="8"/>
      <c r="N234" s="8"/>
      <c r="O234" s="9" t="s">
        <v>178</v>
      </c>
      <c r="P234" s="10"/>
    </row>
    <row r="235" spans="1:16" ht="49.5" customHeight="1">
      <c r="A235" s="51" t="s">
        <v>512</v>
      </c>
      <c r="B235" s="52">
        <v>44852</v>
      </c>
      <c r="C235" s="44" t="s">
        <v>513</v>
      </c>
      <c r="D235" s="51" t="s">
        <v>49</v>
      </c>
      <c r="E235" s="53">
        <v>6</v>
      </c>
      <c r="F235" s="53"/>
      <c r="G235" s="53"/>
      <c r="H235" s="53"/>
      <c r="I235" s="53">
        <f>+E235+F235-G235</f>
        <v>6</v>
      </c>
      <c r="J235" s="53"/>
      <c r="K235" s="54">
        <v>525</v>
      </c>
      <c r="L235" s="54">
        <f t="shared" si="0"/>
        <v>3150</v>
      </c>
      <c r="M235" s="8"/>
      <c r="N235" s="8"/>
      <c r="O235" s="9" t="s">
        <v>178</v>
      </c>
      <c r="P235" s="10"/>
    </row>
    <row r="236" spans="1:16" ht="49.5" customHeight="1">
      <c r="A236" s="51" t="s">
        <v>514</v>
      </c>
      <c r="B236" s="52" t="s">
        <v>14</v>
      </c>
      <c r="C236" s="44" t="s">
        <v>515</v>
      </c>
      <c r="D236" s="51" t="s">
        <v>49</v>
      </c>
      <c r="E236" s="53">
        <v>0</v>
      </c>
      <c r="F236" s="53"/>
      <c r="G236" s="53"/>
      <c r="H236" s="53"/>
      <c r="I236" s="53">
        <f>+E236+F236-G236</f>
        <v>0</v>
      </c>
      <c r="J236" s="53"/>
      <c r="K236" s="54">
        <v>6036</v>
      </c>
      <c r="L236" s="54">
        <f t="shared" si="0"/>
        <v>0</v>
      </c>
      <c r="M236" s="8"/>
      <c r="N236" s="8"/>
      <c r="O236" s="9" t="s">
        <v>17</v>
      </c>
      <c r="P236" s="10"/>
    </row>
    <row r="237" spans="1:16" ht="49.5" customHeight="1">
      <c r="A237" s="51" t="s">
        <v>516</v>
      </c>
      <c r="B237" s="52"/>
      <c r="C237" s="44" t="s">
        <v>517</v>
      </c>
      <c r="D237" s="51" t="s">
        <v>49</v>
      </c>
      <c r="E237" s="53">
        <v>5</v>
      </c>
      <c r="F237" s="53"/>
      <c r="G237" s="53"/>
      <c r="H237" s="53"/>
      <c r="I237" s="53">
        <f>+E237+F237-G237</f>
        <v>5</v>
      </c>
      <c r="J237" s="53"/>
      <c r="K237" s="54">
        <v>119</v>
      </c>
      <c r="L237" s="54">
        <f t="shared" si="0"/>
        <v>595</v>
      </c>
      <c r="M237" s="8"/>
      <c r="N237" s="8"/>
      <c r="O237" s="9" t="s">
        <v>249</v>
      </c>
      <c r="P237" s="10"/>
    </row>
    <row r="238" spans="1:16" ht="49.5" customHeight="1">
      <c r="A238" s="51" t="s">
        <v>518</v>
      </c>
      <c r="B238" s="52" t="s">
        <v>97</v>
      </c>
      <c r="C238" s="44" t="s">
        <v>519</v>
      </c>
      <c r="D238" s="51" t="s">
        <v>49</v>
      </c>
      <c r="E238" s="53">
        <v>0</v>
      </c>
      <c r="F238" s="53"/>
      <c r="G238" s="53"/>
      <c r="H238" s="53"/>
      <c r="I238" s="53">
        <f>+E238+F238-G238</f>
        <v>0</v>
      </c>
      <c r="J238" s="53"/>
      <c r="K238" s="54">
        <v>34.515000000000001</v>
      </c>
      <c r="L238" s="54">
        <f t="shared" si="0"/>
        <v>0</v>
      </c>
      <c r="M238" s="8"/>
      <c r="N238" s="8"/>
      <c r="O238" s="9" t="s">
        <v>194</v>
      </c>
      <c r="P238" s="10"/>
    </row>
    <row r="239" spans="1:16" ht="49.5" customHeight="1">
      <c r="A239" s="51" t="s">
        <v>520</v>
      </c>
      <c r="B239" s="52" t="s">
        <v>97</v>
      </c>
      <c r="C239" s="44" t="s">
        <v>521</v>
      </c>
      <c r="D239" s="51" t="s">
        <v>49</v>
      </c>
      <c r="E239" s="53">
        <v>50</v>
      </c>
      <c r="F239" s="53"/>
      <c r="G239" s="53"/>
      <c r="H239" s="53"/>
      <c r="I239" s="53">
        <f>+E239+F239-G239</f>
        <v>50</v>
      </c>
      <c r="J239" s="53"/>
      <c r="K239" s="54">
        <v>34.515000000000001</v>
      </c>
      <c r="L239" s="54">
        <f t="shared" si="0"/>
        <v>1725.75</v>
      </c>
      <c r="M239" s="8"/>
      <c r="N239" s="8"/>
      <c r="O239" s="9" t="s">
        <v>194</v>
      </c>
      <c r="P239" s="10"/>
    </row>
    <row r="240" spans="1:16" ht="49.5" customHeight="1">
      <c r="A240" s="51" t="s">
        <v>522</v>
      </c>
      <c r="B240" s="52">
        <v>44193</v>
      </c>
      <c r="C240" s="44" t="s">
        <v>523</v>
      </c>
      <c r="D240" s="51" t="s">
        <v>49</v>
      </c>
      <c r="E240" s="53">
        <v>34</v>
      </c>
      <c r="F240" s="53"/>
      <c r="G240" s="53"/>
      <c r="H240" s="53"/>
      <c r="I240" s="53">
        <f>+E240+F240-G240</f>
        <v>34</v>
      </c>
      <c r="J240" s="53"/>
      <c r="K240" s="54">
        <v>15</v>
      </c>
      <c r="L240" s="54">
        <f t="shared" si="0"/>
        <v>510</v>
      </c>
      <c r="M240" s="8"/>
      <c r="N240" s="8"/>
      <c r="O240" s="9" t="s">
        <v>178</v>
      </c>
      <c r="P240" s="10"/>
    </row>
    <row r="241" spans="1:16" ht="49.5" customHeight="1">
      <c r="A241" s="51" t="s">
        <v>524</v>
      </c>
      <c r="B241" s="52">
        <v>45392</v>
      </c>
      <c r="C241" s="44" t="s">
        <v>525</v>
      </c>
      <c r="D241" s="51" t="s">
        <v>49</v>
      </c>
      <c r="E241" s="53">
        <v>5</v>
      </c>
      <c r="F241" s="53"/>
      <c r="G241" s="53"/>
      <c r="H241" s="53"/>
      <c r="I241" s="53">
        <f>+E241+F241-G241</f>
        <v>5</v>
      </c>
      <c r="J241" s="53"/>
      <c r="K241" s="54">
        <v>624</v>
      </c>
      <c r="L241" s="54">
        <f t="shared" si="0"/>
        <v>3120</v>
      </c>
      <c r="M241" s="8"/>
      <c r="N241" s="8"/>
      <c r="O241" s="9" t="s">
        <v>194</v>
      </c>
      <c r="P241" s="10"/>
    </row>
    <row r="242" spans="1:16" ht="49.5" customHeight="1">
      <c r="A242" s="51" t="s">
        <v>526</v>
      </c>
      <c r="B242" s="52"/>
      <c r="C242" s="44" t="s">
        <v>527</v>
      </c>
      <c r="D242" s="51" t="s">
        <v>528</v>
      </c>
      <c r="E242" s="53">
        <v>0</v>
      </c>
      <c r="F242" s="53"/>
      <c r="G242" s="53"/>
      <c r="H242" s="53"/>
      <c r="I242" s="53">
        <f>+E242+F242-G242</f>
        <v>0</v>
      </c>
      <c r="J242" s="53"/>
      <c r="K242" s="54">
        <v>82.84</v>
      </c>
      <c r="L242" s="54">
        <f t="shared" si="0"/>
        <v>0</v>
      </c>
      <c r="M242" s="8"/>
      <c r="N242" s="8"/>
      <c r="O242" s="9" t="s">
        <v>17</v>
      </c>
      <c r="P242" s="10"/>
    </row>
    <row r="243" spans="1:16" ht="49.5" customHeight="1">
      <c r="A243" s="51" t="s">
        <v>529</v>
      </c>
      <c r="B243" s="52">
        <v>45814</v>
      </c>
      <c r="C243" s="44" t="s">
        <v>530</v>
      </c>
      <c r="D243" s="51" t="s">
        <v>531</v>
      </c>
      <c r="E243" s="53">
        <v>7</v>
      </c>
      <c r="F243" s="53"/>
      <c r="G243" s="53"/>
      <c r="H243" s="53"/>
      <c r="I243" s="53">
        <f>+E243+F243-G243</f>
        <v>7</v>
      </c>
      <c r="J243" s="53"/>
      <c r="K243" s="54">
        <v>743</v>
      </c>
      <c r="L243" s="54">
        <f t="shared" si="0"/>
        <v>5201</v>
      </c>
      <c r="M243" s="8"/>
      <c r="N243" s="8"/>
      <c r="O243" s="9" t="s">
        <v>532</v>
      </c>
      <c r="P243" s="10"/>
    </row>
    <row r="244" spans="1:16" ht="49.5" customHeight="1">
      <c r="A244" s="51" t="s">
        <v>533</v>
      </c>
      <c r="B244" s="55">
        <v>45783</v>
      </c>
      <c r="C244" s="44" t="s">
        <v>534</v>
      </c>
      <c r="D244" s="56" t="s">
        <v>211</v>
      </c>
      <c r="E244" s="53">
        <v>25</v>
      </c>
      <c r="F244" s="53"/>
      <c r="G244" s="53"/>
      <c r="H244" s="53"/>
      <c r="I244" s="53">
        <f>+E244+F244-G244</f>
        <v>25</v>
      </c>
      <c r="J244" s="53"/>
      <c r="K244" s="54">
        <v>637.20000000000005</v>
      </c>
      <c r="L244" s="54">
        <f t="shared" si="0"/>
        <v>15930.000000000002</v>
      </c>
      <c r="M244" s="8"/>
      <c r="N244" s="8"/>
      <c r="O244" s="9" t="s">
        <v>24</v>
      </c>
      <c r="P244" s="10"/>
    </row>
    <row r="245" spans="1:16" ht="49.5" customHeight="1">
      <c r="A245" s="51" t="s">
        <v>535</v>
      </c>
      <c r="B245" s="52">
        <v>45792</v>
      </c>
      <c r="C245" s="44" t="s">
        <v>536</v>
      </c>
      <c r="D245" s="51" t="s">
        <v>528</v>
      </c>
      <c r="E245" s="53">
        <v>5</v>
      </c>
      <c r="F245" s="53"/>
      <c r="G245" s="53"/>
      <c r="H245" s="53"/>
      <c r="I245" s="53">
        <f>+E245+F245-G245</f>
        <v>5</v>
      </c>
      <c r="J245" s="53"/>
      <c r="K245" s="54"/>
      <c r="L245" s="54">
        <f t="shared" si="0"/>
        <v>0</v>
      </c>
      <c r="M245" s="8"/>
      <c r="N245" s="8"/>
      <c r="O245" s="9" t="s">
        <v>204</v>
      </c>
      <c r="P245" s="10"/>
    </row>
    <row r="246" spans="1:16" ht="49.5" customHeight="1">
      <c r="A246" s="51" t="s">
        <v>537</v>
      </c>
      <c r="B246" s="52">
        <v>45623</v>
      </c>
      <c r="C246" s="44" t="s">
        <v>538</v>
      </c>
      <c r="D246" s="51" t="s">
        <v>528</v>
      </c>
      <c r="E246" s="53">
        <v>15</v>
      </c>
      <c r="F246" s="53"/>
      <c r="G246" s="53"/>
      <c r="H246" s="53"/>
      <c r="I246" s="53">
        <f>+E246+F246-G246</f>
        <v>15</v>
      </c>
      <c r="J246" s="53"/>
      <c r="K246" s="54">
        <v>413</v>
      </c>
      <c r="L246" s="54">
        <f t="shared" si="0"/>
        <v>6195</v>
      </c>
      <c r="M246" s="8"/>
      <c r="N246" s="8"/>
      <c r="O246" s="9" t="s">
        <v>532</v>
      </c>
      <c r="P246" s="10"/>
    </row>
    <row r="247" spans="1:16" ht="49.5" customHeight="1">
      <c r="A247" s="51" t="s">
        <v>539</v>
      </c>
      <c r="B247" s="52">
        <v>45783</v>
      </c>
      <c r="C247" s="44" t="s">
        <v>540</v>
      </c>
      <c r="D247" s="51" t="s">
        <v>49</v>
      </c>
      <c r="E247" s="53">
        <v>10</v>
      </c>
      <c r="F247" s="53"/>
      <c r="G247" s="53"/>
      <c r="H247" s="53"/>
      <c r="I247" s="53">
        <f>+E247+F247-G247</f>
        <v>10</v>
      </c>
      <c r="J247" s="53"/>
      <c r="K247" s="54">
        <v>1018.34</v>
      </c>
      <c r="L247" s="54">
        <f t="shared" si="0"/>
        <v>10183.4</v>
      </c>
      <c r="M247" s="8"/>
      <c r="N247" s="8"/>
      <c r="O247" s="9" t="s">
        <v>204</v>
      </c>
      <c r="P247" s="10"/>
    </row>
    <row r="248" spans="1:16" ht="49.5" customHeight="1">
      <c r="A248" s="51" t="s">
        <v>541</v>
      </c>
      <c r="B248" s="55">
        <v>45783</v>
      </c>
      <c r="C248" s="44" t="s">
        <v>542</v>
      </c>
      <c r="D248" s="56" t="s">
        <v>49</v>
      </c>
      <c r="E248" s="53">
        <v>12</v>
      </c>
      <c r="F248" s="53"/>
      <c r="G248" s="53"/>
      <c r="H248" s="53"/>
      <c r="I248" s="53">
        <f>+E248+F248-G248</f>
        <v>12</v>
      </c>
      <c r="J248" s="53"/>
      <c r="K248" s="54">
        <v>1136.3399999999999</v>
      </c>
      <c r="L248" s="54">
        <f t="shared" si="0"/>
        <v>13636.079999999998</v>
      </c>
      <c r="M248" s="8"/>
      <c r="N248" s="8"/>
      <c r="O248" s="9" t="s">
        <v>17</v>
      </c>
      <c r="P248" s="10"/>
    </row>
    <row r="249" spans="1:16" ht="49.5" customHeight="1">
      <c r="A249" s="51" t="s">
        <v>543</v>
      </c>
      <c r="B249" s="55">
        <v>45111</v>
      </c>
      <c r="C249" s="44" t="s">
        <v>544</v>
      </c>
      <c r="D249" s="56" t="s">
        <v>49</v>
      </c>
      <c r="E249" s="53">
        <v>5</v>
      </c>
      <c r="F249" s="53"/>
      <c r="G249" s="53"/>
      <c r="H249" s="53"/>
      <c r="I249" s="53">
        <f>+E249+F249-G249</f>
        <v>5</v>
      </c>
      <c r="J249" s="53"/>
      <c r="K249" s="54">
        <v>172.08</v>
      </c>
      <c r="L249" s="54">
        <f t="shared" si="0"/>
        <v>860.40000000000009</v>
      </c>
      <c r="M249" s="8"/>
      <c r="N249" s="8"/>
      <c r="O249" s="9" t="s">
        <v>28</v>
      </c>
      <c r="P249" s="10"/>
    </row>
    <row r="250" spans="1:16" ht="49.5" customHeight="1">
      <c r="A250" s="51" t="s">
        <v>545</v>
      </c>
      <c r="B250" s="52">
        <v>45512</v>
      </c>
      <c r="C250" s="44" t="s">
        <v>546</v>
      </c>
      <c r="D250" s="51" t="s">
        <v>49</v>
      </c>
      <c r="E250" s="53">
        <v>11</v>
      </c>
      <c r="F250" s="53"/>
      <c r="G250" s="53"/>
      <c r="H250" s="53"/>
      <c r="I250" s="53">
        <f>+E250+F250-G250</f>
        <v>11</v>
      </c>
      <c r="J250" s="53">
        <v>11</v>
      </c>
      <c r="K250" s="54">
        <v>172.08</v>
      </c>
      <c r="L250" s="54">
        <f t="shared" si="0"/>
        <v>1892.88</v>
      </c>
      <c r="M250" s="8"/>
      <c r="N250" s="8"/>
      <c r="O250" s="9" t="s">
        <v>28</v>
      </c>
      <c r="P250" s="10"/>
    </row>
    <row r="251" spans="1:16" ht="49.5" customHeight="1">
      <c r="A251" s="51" t="s">
        <v>547</v>
      </c>
      <c r="B251" s="52"/>
      <c r="C251" s="44" t="s">
        <v>548</v>
      </c>
      <c r="D251" s="51" t="s">
        <v>49</v>
      </c>
      <c r="E251" s="53">
        <v>15</v>
      </c>
      <c r="F251" s="53"/>
      <c r="G251" s="53"/>
      <c r="H251" s="53"/>
      <c r="I251" s="53">
        <f>+E251+F251-G251</f>
        <v>15</v>
      </c>
      <c r="J251" s="53">
        <v>15</v>
      </c>
      <c r="K251" s="54">
        <v>172.08</v>
      </c>
      <c r="L251" s="54">
        <f t="shared" si="0"/>
        <v>2581.2000000000003</v>
      </c>
      <c r="M251" s="8"/>
      <c r="N251" s="8"/>
      <c r="O251" s="9" t="s">
        <v>28</v>
      </c>
      <c r="P251" s="10"/>
    </row>
    <row r="252" spans="1:16" ht="49.5" customHeight="1">
      <c r="A252" s="51" t="s">
        <v>549</v>
      </c>
      <c r="B252" s="55">
        <v>45698</v>
      </c>
      <c r="C252" s="44" t="s">
        <v>550</v>
      </c>
      <c r="D252" s="56" t="s">
        <v>49</v>
      </c>
      <c r="E252" s="53">
        <v>74</v>
      </c>
      <c r="F252" s="53"/>
      <c r="G252" s="53"/>
      <c r="H252" s="53"/>
      <c r="I252" s="53">
        <f>+E252+F252-G252</f>
        <v>74</v>
      </c>
      <c r="J252" s="53"/>
      <c r="K252" s="54">
        <v>348.1</v>
      </c>
      <c r="L252" s="54">
        <f t="shared" si="0"/>
        <v>25759.4</v>
      </c>
      <c r="M252" s="8"/>
      <c r="N252" s="8"/>
      <c r="O252" s="9" t="s">
        <v>28</v>
      </c>
      <c r="P252" s="10"/>
    </row>
    <row r="253" spans="1:16" ht="49.5" customHeight="1">
      <c r="A253" s="51" t="s">
        <v>551</v>
      </c>
      <c r="B253" s="52">
        <v>45698</v>
      </c>
      <c r="C253" s="44" t="s">
        <v>552</v>
      </c>
      <c r="D253" s="51" t="s">
        <v>49</v>
      </c>
      <c r="E253" s="53">
        <v>600</v>
      </c>
      <c r="F253" s="53"/>
      <c r="G253" s="53"/>
      <c r="H253" s="53"/>
      <c r="I253" s="53">
        <f>+E253+F253-G253</f>
        <v>600</v>
      </c>
      <c r="J253" s="53">
        <v>8</v>
      </c>
      <c r="K253" s="54">
        <v>64.900000000000006</v>
      </c>
      <c r="L253" s="54">
        <f t="shared" si="0"/>
        <v>38940</v>
      </c>
      <c r="M253" s="8"/>
      <c r="N253" s="8"/>
      <c r="O253" s="9" t="s">
        <v>28</v>
      </c>
      <c r="P253" s="10"/>
    </row>
    <row r="254" spans="1:16" ht="49.5" customHeight="1">
      <c r="A254" s="51" t="s">
        <v>553</v>
      </c>
      <c r="B254" s="52">
        <v>45512</v>
      </c>
      <c r="C254" s="44" t="s">
        <v>554</v>
      </c>
      <c r="D254" s="51" t="s">
        <v>49</v>
      </c>
      <c r="E254" s="53">
        <v>0</v>
      </c>
      <c r="F254" s="53"/>
      <c r="G254" s="53"/>
      <c r="H254" s="53"/>
      <c r="I254" s="53">
        <f>+E254+F254-G254</f>
        <v>0</v>
      </c>
      <c r="J254" s="53"/>
      <c r="K254" s="54">
        <v>88</v>
      </c>
      <c r="L254" s="54">
        <f t="shared" si="0"/>
        <v>0</v>
      </c>
      <c r="M254" s="8"/>
      <c r="N254" s="8"/>
      <c r="O254" s="9" t="s">
        <v>50</v>
      </c>
      <c r="P254" s="10"/>
    </row>
    <row r="255" spans="1:16" ht="49.5" customHeight="1">
      <c r="A255" s="51" t="s">
        <v>555</v>
      </c>
      <c r="B255" s="52">
        <v>45512</v>
      </c>
      <c r="C255" s="44" t="s">
        <v>556</v>
      </c>
      <c r="D255" s="51" t="s">
        <v>49</v>
      </c>
      <c r="E255" s="53">
        <v>1</v>
      </c>
      <c r="F255" s="53"/>
      <c r="G255" s="53"/>
      <c r="H255" s="53"/>
      <c r="I255" s="53">
        <f>+E255+F255-G255</f>
        <v>1</v>
      </c>
      <c r="J255" s="53"/>
      <c r="K255" s="54">
        <v>531</v>
      </c>
      <c r="L255" s="54">
        <f t="shared" si="0"/>
        <v>531</v>
      </c>
      <c r="M255" s="8"/>
      <c r="N255" s="8"/>
      <c r="O255" s="9" t="s">
        <v>17</v>
      </c>
      <c r="P255" s="10"/>
    </row>
    <row r="256" spans="1:16" ht="49.5" customHeight="1">
      <c r="A256" s="51" t="s">
        <v>557</v>
      </c>
      <c r="B256" s="55">
        <v>45783</v>
      </c>
      <c r="C256" s="44" t="s">
        <v>558</v>
      </c>
      <c r="D256" s="56" t="s">
        <v>211</v>
      </c>
      <c r="E256" s="53">
        <v>14</v>
      </c>
      <c r="F256" s="53"/>
      <c r="G256" s="53"/>
      <c r="H256" s="53"/>
      <c r="I256" s="53">
        <f>+E256+F256-G256</f>
        <v>14</v>
      </c>
      <c r="J256" s="53"/>
      <c r="K256" s="54">
        <v>501.5</v>
      </c>
      <c r="L256" s="54">
        <f t="shared" si="0"/>
        <v>7021</v>
      </c>
      <c r="M256" s="8"/>
      <c r="N256" s="8"/>
      <c r="O256" s="9" t="s">
        <v>24</v>
      </c>
      <c r="P256" s="10"/>
    </row>
    <row r="257" spans="1:16" ht="49.5" customHeight="1">
      <c r="A257" s="51" t="s">
        <v>559</v>
      </c>
      <c r="B257" s="52">
        <v>45499</v>
      </c>
      <c r="C257" s="44" t="s">
        <v>560</v>
      </c>
      <c r="D257" s="51" t="s">
        <v>49</v>
      </c>
      <c r="E257" s="53">
        <v>1</v>
      </c>
      <c r="F257" s="53"/>
      <c r="G257" s="53"/>
      <c r="H257" s="53"/>
      <c r="I257" s="53">
        <f>+E257+F257-G257</f>
        <v>1</v>
      </c>
      <c r="J257" s="53"/>
      <c r="K257" s="54">
        <v>1028</v>
      </c>
      <c r="L257" s="54">
        <f t="shared" si="0"/>
        <v>1028</v>
      </c>
      <c r="M257" s="8"/>
      <c r="N257" s="8"/>
      <c r="O257" s="9" t="s">
        <v>17</v>
      </c>
      <c r="P257" s="10"/>
    </row>
    <row r="258" spans="1:16" ht="49.5" customHeight="1">
      <c r="A258" s="51" t="s">
        <v>561</v>
      </c>
      <c r="B258" s="52">
        <v>45499</v>
      </c>
      <c r="C258" s="44" t="s">
        <v>562</v>
      </c>
      <c r="D258" s="51" t="s">
        <v>49</v>
      </c>
      <c r="E258" s="53">
        <v>0</v>
      </c>
      <c r="F258" s="53"/>
      <c r="G258" s="53"/>
      <c r="H258" s="53"/>
      <c r="I258" s="53">
        <f>+E258+F258-G258</f>
        <v>0</v>
      </c>
      <c r="J258" s="53"/>
      <c r="K258" s="54">
        <v>5664</v>
      </c>
      <c r="L258" s="54">
        <f t="shared" si="0"/>
        <v>0</v>
      </c>
      <c r="M258" s="8"/>
      <c r="N258" s="8"/>
      <c r="O258" s="9" t="s">
        <v>240</v>
      </c>
      <c r="P258" s="10"/>
    </row>
    <row r="259" spans="1:16" ht="49.5" customHeight="1">
      <c r="A259" s="51" t="s">
        <v>563</v>
      </c>
      <c r="B259" s="52"/>
      <c r="C259" s="44" t="s">
        <v>564</v>
      </c>
      <c r="D259" s="51" t="s">
        <v>49</v>
      </c>
      <c r="E259" s="53">
        <v>2</v>
      </c>
      <c r="F259" s="53"/>
      <c r="G259" s="53"/>
      <c r="H259" s="53"/>
      <c r="I259" s="53">
        <f>+E259+F259-G259</f>
        <v>2</v>
      </c>
      <c r="J259" s="53"/>
      <c r="K259" s="54">
        <v>3037.32</v>
      </c>
      <c r="L259" s="54">
        <f t="shared" si="0"/>
        <v>6074.64</v>
      </c>
      <c r="M259" s="8"/>
      <c r="N259" s="8"/>
      <c r="O259" s="9" t="s">
        <v>217</v>
      </c>
      <c r="P259" s="10"/>
    </row>
    <row r="260" spans="1:16" ht="49.5" customHeight="1">
      <c r="A260" s="51" t="s">
        <v>565</v>
      </c>
      <c r="B260" s="55">
        <v>45813</v>
      </c>
      <c r="C260" s="44" t="s">
        <v>566</v>
      </c>
      <c r="D260" s="56" t="s">
        <v>49</v>
      </c>
      <c r="E260" s="53">
        <v>2</v>
      </c>
      <c r="F260" s="53"/>
      <c r="G260" s="53">
        <v>1</v>
      </c>
      <c r="H260" s="53"/>
      <c r="I260" s="53">
        <f>+E260+F260-G260</f>
        <v>1</v>
      </c>
      <c r="J260" s="53"/>
      <c r="K260" s="54">
        <v>6045</v>
      </c>
      <c r="L260" s="54">
        <f t="shared" si="0"/>
        <v>6045</v>
      </c>
      <c r="M260" s="8"/>
      <c r="N260" s="8"/>
      <c r="O260" s="9" t="s">
        <v>240</v>
      </c>
      <c r="P260" s="10"/>
    </row>
    <row r="261" spans="1:16" ht="49.5" customHeight="1">
      <c r="A261" s="51" t="s">
        <v>567</v>
      </c>
      <c r="B261" s="55">
        <v>45813</v>
      </c>
      <c r="C261" s="44" t="s">
        <v>568</v>
      </c>
      <c r="D261" s="56" t="s">
        <v>49</v>
      </c>
      <c r="E261" s="53">
        <v>1</v>
      </c>
      <c r="F261" s="53"/>
      <c r="G261" s="53">
        <v>1</v>
      </c>
      <c r="H261" s="53"/>
      <c r="I261" s="53">
        <f>+E261+F261-G261</f>
        <v>0</v>
      </c>
      <c r="J261" s="53"/>
      <c r="K261" s="54">
        <v>6045</v>
      </c>
      <c r="L261" s="54">
        <f t="shared" si="0"/>
        <v>0</v>
      </c>
      <c r="M261" s="8"/>
      <c r="N261" s="8"/>
      <c r="O261" s="9" t="s">
        <v>240</v>
      </c>
      <c r="P261" s="10"/>
    </row>
    <row r="262" spans="1:16" ht="49.5" customHeight="1">
      <c r="A262" s="51" t="s">
        <v>569</v>
      </c>
      <c r="B262" s="55">
        <v>45813</v>
      </c>
      <c r="C262" s="44" t="s">
        <v>570</v>
      </c>
      <c r="D262" s="56" t="s">
        <v>49</v>
      </c>
      <c r="E262" s="53">
        <v>2</v>
      </c>
      <c r="F262" s="53"/>
      <c r="G262" s="53"/>
      <c r="H262" s="53"/>
      <c r="I262" s="53">
        <f>+E262+F262-G262</f>
        <v>2</v>
      </c>
      <c r="J262" s="53"/>
      <c r="K262" s="54">
        <v>6045</v>
      </c>
      <c r="L262" s="54">
        <f t="shared" si="0"/>
        <v>12090</v>
      </c>
      <c r="M262" s="8"/>
      <c r="N262" s="8"/>
      <c r="O262" s="9" t="s">
        <v>240</v>
      </c>
      <c r="P262" s="10"/>
    </row>
    <row r="263" spans="1:16" ht="49.5" customHeight="1">
      <c r="A263" s="51" t="s">
        <v>571</v>
      </c>
      <c r="B263" s="55">
        <v>45828</v>
      </c>
      <c r="C263" s="44" t="s">
        <v>572</v>
      </c>
      <c r="D263" s="56" t="s">
        <v>49</v>
      </c>
      <c r="E263" s="53">
        <v>3</v>
      </c>
      <c r="F263" s="53"/>
      <c r="G263" s="53">
        <v>1</v>
      </c>
      <c r="H263" s="53"/>
      <c r="I263" s="53">
        <f>+E263+F263-G263</f>
        <v>2</v>
      </c>
      <c r="J263" s="53"/>
      <c r="K263" s="54">
        <v>6045</v>
      </c>
      <c r="L263" s="54">
        <f t="shared" si="0"/>
        <v>12090</v>
      </c>
      <c r="M263" s="8"/>
      <c r="N263" s="8"/>
      <c r="O263" s="9" t="s">
        <v>240</v>
      </c>
      <c r="P263" s="10"/>
    </row>
    <row r="264" spans="1:16" ht="49.5" customHeight="1">
      <c r="A264" s="51" t="s">
        <v>573</v>
      </c>
      <c r="B264" s="52"/>
      <c r="C264" s="44" t="s">
        <v>574</v>
      </c>
      <c r="D264" s="51" t="s">
        <v>49</v>
      </c>
      <c r="E264" s="53">
        <v>0</v>
      </c>
      <c r="F264" s="53"/>
      <c r="G264" s="53"/>
      <c r="H264" s="53"/>
      <c r="I264" s="53">
        <f>+E264+F264-G264</f>
        <v>0</v>
      </c>
      <c r="J264" s="53"/>
      <c r="K264" s="54">
        <v>6796.8</v>
      </c>
      <c r="L264" s="54">
        <f t="shared" si="0"/>
        <v>0</v>
      </c>
      <c r="M264" s="8"/>
      <c r="N264" s="8"/>
      <c r="O264" s="9" t="s">
        <v>240</v>
      </c>
      <c r="P264" s="10"/>
    </row>
    <row r="265" spans="1:16" ht="49.5" customHeight="1">
      <c r="A265" s="51" t="s">
        <v>575</v>
      </c>
      <c r="B265" s="52">
        <v>45797</v>
      </c>
      <c r="C265" s="44" t="s">
        <v>576</v>
      </c>
      <c r="D265" s="51" t="s">
        <v>49</v>
      </c>
      <c r="E265" s="53">
        <v>24</v>
      </c>
      <c r="F265" s="53"/>
      <c r="G265" s="53"/>
      <c r="H265" s="53"/>
      <c r="I265" s="53">
        <f>+E265+F265-G265</f>
        <v>24</v>
      </c>
      <c r="J265" s="53"/>
      <c r="K265" s="54">
        <v>1711</v>
      </c>
      <c r="L265" s="54">
        <f t="shared" si="0"/>
        <v>41064</v>
      </c>
      <c r="M265" s="8"/>
      <c r="N265" s="8"/>
      <c r="O265" s="9" t="s">
        <v>50</v>
      </c>
      <c r="P265" s="10"/>
    </row>
    <row r="266" spans="1:16" ht="49.5" customHeight="1">
      <c r="A266" s="51" t="s">
        <v>577</v>
      </c>
      <c r="B266" s="55">
        <v>45820</v>
      </c>
      <c r="C266" s="44" t="s">
        <v>578</v>
      </c>
      <c r="D266" s="56" t="s">
        <v>49</v>
      </c>
      <c r="E266" s="53">
        <v>24</v>
      </c>
      <c r="F266" s="53"/>
      <c r="G266" s="53"/>
      <c r="H266" s="53"/>
      <c r="I266" s="53">
        <f>+E266+F266-G266</f>
        <v>24</v>
      </c>
      <c r="J266" s="53"/>
      <c r="K266" s="54">
        <v>1801</v>
      </c>
      <c r="L266" s="54">
        <f t="shared" si="0"/>
        <v>43224</v>
      </c>
      <c r="M266" s="8"/>
      <c r="N266" s="8"/>
      <c r="O266" s="9" t="s">
        <v>50</v>
      </c>
      <c r="P266" s="10"/>
    </row>
    <row r="267" spans="1:16" ht="49.5" customHeight="1">
      <c r="A267" s="51" t="s">
        <v>579</v>
      </c>
      <c r="B267" s="52"/>
      <c r="C267" s="44" t="s">
        <v>580</v>
      </c>
      <c r="D267" s="51" t="s">
        <v>49</v>
      </c>
      <c r="E267" s="53">
        <v>18</v>
      </c>
      <c r="F267" s="53"/>
      <c r="G267" s="53"/>
      <c r="H267" s="53"/>
      <c r="I267" s="53">
        <f>+E267+F267-G267</f>
        <v>18</v>
      </c>
      <c r="J267" s="53"/>
      <c r="K267" s="54">
        <v>37.74</v>
      </c>
      <c r="L267" s="54">
        <f t="shared" si="0"/>
        <v>679.32</v>
      </c>
      <c r="M267" s="8"/>
      <c r="N267" s="8"/>
      <c r="O267" s="9" t="s">
        <v>178</v>
      </c>
      <c r="P267" s="10"/>
    </row>
    <row r="268" spans="1:16" ht="49.5" customHeight="1">
      <c r="A268" s="51" t="s">
        <v>581</v>
      </c>
      <c r="B268" s="52"/>
      <c r="C268" s="44" t="s">
        <v>582</v>
      </c>
      <c r="D268" s="51" t="s">
        <v>49</v>
      </c>
      <c r="E268" s="53">
        <v>1</v>
      </c>
      <c r="F268" s="53"/>
      <c r="G268" s="53"/>
      <c r="H268" s="53"/>
      <c r="I268" s="53">
        <f>+E268+F268-G268</f>
        <v>1</v>
      </c>
      <c r="J268" s="53"/>
      <c r="K268" s="54">
        <v>37.74</v>
      </c>
      <c r="L268" s="54">
        <f t="shared" si="0"/>
        <v>37.74</v>
      </c>
      <c r="M268" s="8"/>
      <c r="N268" s="8"/>
      <c r="O268" s="9" t="s">
        <v>178</v>
      </c>
      <c r="P268" s="10"/>
    </row>
    <row r="269" spans="1:16" ht="49.5" customHeight="1">
      <c r="A269" s="51" t="s">
        <v>583</v>
      </c>
      <c r="B269" s="52"/>
      <c r="C269" s="44" t="s">
        <v>584</v>
      </c>
      <c r="D269" s="51" t="s">
        <v>49</v>
      </c>
      <c r="E269" s="53">
        <v>2</v>
      </c>
      <c r="F269" s="53"/>
      <c r="G269" s="53"/>
      <c r="H269" s="53"/>
      <c r="I269" s="53">
        <f>+E269+F269-G269</f>
        <v>2</v>
      </c>
      <c r="J269" s="53"/>
      <c r="K269" s="54">
        <v>37.74</v>
      </c>
      <c r="L269" s="54">
        <f t="shared" si="0"/>
        <v>75.48</v>
      </c>
      <c r="M269" s="8"/>
      <c r="N269" s="8"/>
      <c r="O269" s="9" t="s">
        <v>178</v>
      </c>
      <c r="P269" s="10"/>
    </row>
    <row r="270" spans="1:16" ht="49.5" customHeight="1">
      <c r="A270" s="51" t="s">
        <v>585</v>
      </c>
      <c r="B270" s="52"/>
      <c r="C270" s="44" t="s">
        <v>586</v>
      </c>
      <c r="D270" s="51" t="s">
        <v>49</v>
      </c>
      <c r="E270" s="53">
        <v>1</v>
      </c>
      <c r="F270" s="53"/>
      <c r="G270" s="53"/>
      <c r="H270" s="53"/>
      <c r="I270" s="53">
        <f>+E270+F270-G270</f>
        <v>1</v>
      </c>
      <c r="J270" s="53"/>
      <c r="K270" s="54">
        <v>300</v>
      </c>
      <c r="L270" s="54">
        <f t="shared" si="0"/>
        <v>300</v>
      </c>
      <c r="M270" s="8"/>
      <c r="N270" s="8"/>
      <c r="O270" s="9" t="s">
        <v>17</v>
      </c>
      <c r="P270" s="10"/>
    </row>
    <row r="271" spans="1:16" ht="49.5" customHeight="1">
      <c r="A271" s="51" t="s">
        <v>587</v>
      </c>
      <c r="B271" s="52">
        <v>45783</v>
      </c>
      <c r="C271" s="44" t="s">
        <v>588</v>
      </c>
      <c r="D271" s="51" t="s">
        <v>49</v>
      </c>
      <c r="E271" s="53">
        <v>6</v>
      </c>
      <c r="F271" s="53"/>
      <c r="G271" s="53"/>
      <c r="H271" s="53"/>
      <c r="I271" s="53">
        <f>+E271+F271-G271</f>
        <v>6</v>
      </c>
      <c r="J271" s="53"/>
      <c r="K271" s="54">
        <v>247.8</v>
      </c>
      <c r="L271" s="54">
        <f t="shared" si="0"/>
        <v>1486.8000000000002</v>
      </c>
      <c r="M271" s="8"/>
      <c r="N271" s="8"/>
      <c r="O271" s="9" t="s">
        <v>217</v>
      </c>
      <c r="P271" s="10"/>
    </row>
    <row r="272" spans="1:16" ht="49.5" customHeight="1">
      <c r="A272" s="51" t="s">
        <v>589</v>
      </c>
      <c r="B272" s="52">
        <v>45811</v>
      </c>
      <c r="C272" s="44" t="s">
        <v>590</v>
      </c>
      <c r="D272" s="51" t="s">
        <v>49</v>
      </c>
      <c r="E272" s="53">
        <v>1</v>
      </c>
      <c r="F272" s="53"/>
      <c r="G272" s="53"/>
      <c r="H272" s="53"/>
      <c r="I272" s="53">
        <f>+E272+F272-G272</f>
        <v>1</v>
      </c>
      <c r="J272" s="53"/>
      <c r="K272" s="54">
        <v>318.60000000000002</v>
      </c>
      <c r="L272" s="54">
        <f t="shared" si="0"/>
        <v>318.60000000000002</v>
      </c>
      <c r="M272" s="8"/>
      <c r="N272" s="8"/>
      <c r="O272" s="9" t="s">
        <v>217</v>
      </c>
      <c r="P272" s="10"/>
    </row>
    <row r="273" spans="1:16" ht="49.5" customHeight="1">
      <c r="A273" s="51" t="s">
        <v>591</v>
      </c>
      <c r="B273" s="52"/>
      <c r="C273" s="44" t="s">
        <v>592</v>
      </c>
      <c r="D273" s="51" t="s">
        <v>49</v>
      </c>
      <c r="E273" s="53">
        <v>1</v>
      </c>
      <c r="F273" s="53"/>
      <c r="G273" s="53"/>
      <c r="H273" s="53"/>
      <c r="I273" s="53">
        <f>+E273+F273-G273</f>
        <v>1</v>
      </c>
      <c r="J273" s="53"/>
      <c r="K273" s="54">
        <v>224.2</v>
      </c>
      <c r="L273" s="54">
        <f t="shared" si="0"/>
        <v>224.2</v>
      </c>
      <c r="M273" s="8"/>
      <c r="N273" s="8"/>
      <c r="O273" s="9" t="s">
        <v>217</v>
      </c>
      <c r="P273" s="10"/>
    </row>
    <row r="274" spans="1:16" ht="49.5" customHeight="1">
      <c r="A274" s="51" t="s">
        <v>593</v>
      </c>
      <c r="B274" s="52"/>
      <c r="C274" s="44" t="s">
        <v>594</v>
      </c>
      <c r="D274" s="51" t="s">
        <v>49</v>
      </c>
      <c r="E274" s="53">
        <v>1</v>
      </c>
      <c r="F274" s="53"/>
      <c r="G274" s="53"/>
      <c r="H274" s="53"/>
      <c r="I274" s="53">
        <f>+E274+F274-G274</f>
        <v>1</v>
      </c>
      <c r="J274" s="53"/>
      <c r="K274" s="54">
        <v>253.7</v>
      </c>
      <c r="L274" s="54">
        <f t="shared" si="0"/>
        <v>253.7</v>
      </c>
      <c r="M274" s="8"/>
      <c r="N274" s="8"/>
      <c r="O274" s="9" t="s">
        <v>217</v>
      </c>
      <c r="P274" s="10"/>
    </row>
    <row r="275" spans="1:16" ht="49.5" customHeight="1">
      <c r="A275" s="51" t="s">
        <v>595</v>
      </c>
      <c r="B275" s="52"/>
      <c r="C275" s="44" t="s">
        <v>596</v>
      </c>
      <c r="D275" s="51" t="s">
        <v>49</v>
      </c>
      <c r="E275" s="53">
        <v>9</v>
      </c>
      <c r="F275" s="53"/>
      <c r="G275" s="53"/>
      <c r="H275" s="53"/>
      <c r="I275" s="53">
        <f>+E275+F275-G275</f>
        <v>9</v>
      </c>
      <c r="J275" s="53"/>
      <c r="K275" s="54">
        <v>261.95999999999998</v>
      </c>
      <c r="L275" s="54">
        <f t="shared" si="0"/>
        <v>2357.64</v>
      </c>
      <c r="M275" s="8"/>
      <c r="N275" s="8"/>
      <c r="O275" s="9" t="s">
        <v>217</v>
      </c>
      <c r="P275" s="10"/>
    </row>
    <row r="276" spans="1:16" ht="49.5" customHeight="1">
      <c r="A276" s="51" t="s">
        <v>597</v>
      </c>
      <c r="B276" s="52">
        <v>45628</v>
      </c>
      <c r="C276" s="44" t="s">
        <v>598</v>
      </c>
      <c r="D276" s="57" t="s">
        <v>49</v>
      </c>
      <c r="E276" s="53">
        <v>5</v>
      </c>
      <c r="F276" s="53"/>
      <c r="G276" s="53"/>
      <c r="H276" s="53"/>
      <c r="I276" s="53">
        <f>+E276+F276-G276</f>
        <v>5</v>
      </c>
      <c r="J276" s="58"/>
      <c r="K276" s="54">
        <v>89.81</v>
      </c>
      <c r="L276" s="54">
        <f t="shared" si="0"/>
        <v>449.05</v>
      </c>
      <c r="M276" s="8"/>
      <c r="N276" s="8"/>
      <c r="O276" s="9" t="s">
        <v>178</v>
      </c>
      <c r="P276" s="10"/>
    </row>
    <row r="277" spans="1:16" ht="49.5" customHeight="1">
      <c r="A277" s="51" t="s">
        <v>599</v>
      </c>
      <c r="B277" s="52" t="s">
        <v>600</v>
      </c>
      <c r="C277" s="44" t="s">
        <v>601</v>
      </c>
      <c r="D277" s="51" t="s">
        <v>49</v>
      </c>
      <c r="E277" s="53">
        <v>180</v>
      </c>
      <c r="F277" s="53"/>
      <c r="G277" s="53"/>
      <c r="H277" s="53"/>
      <c r="I277" s="53">
        <f>+E277+F277-G277</f>
        <v>180</v>
      </c>
      <c r="J277" s="53"/>
      <c r="K277" s="54">
        <v>370</v>
      </c>
      <c r="L277" s="54">
        <f t="shared" si="0"/>
        <v>66600</v>
      </c>
      <c r="M277" s="8"/>
      <c r="N277" s="8"/>
      <c r="O277" s="9" t="s">
        <v>28</v>
      </c>
      <c r="P277" s="10"/>
    </row>
    <row r="278" spans="1:16" ht="49.5" customHeight="1">
      <c r="A278" s="51" t="s">
        <v>602</v>
      </c>
      <c r="B278" s="55">
        <v>45783</v>
      </c>
      <c r="C278" s="44" t="s">
        <v>603</v>
      </c>
      <c r="D278" s="56" t="s">
        <v>49</v>
      </c>
      <c r="E278" s="53">
        <v>9</v>
      </c>
      <c r="F278" s="53"/>
      <c r="G278" s="53"/>
      <c r="H278" s="53"/>
      <c r="I278" s="53">
        <f>+E278+F278-G278</f>
        <v>9</v>
      </c>
      <c r="J278" s="53"/>
      <c r="K278" s="54">
        <v>247.18</v>
      </c>
      <c r="L278" s="54">
        <f t="shared" si="0"/>
        <v>2224.62</v>
      </c>
      <c r="M278" s="8"/>
      <c r="N278" s="8"/>
      <c r="O278" s="9" t="s">
        <v>17</v>
      </c>
      <c r="P278" s="10"/>
    </row>
    <row r="279" spans="1:16" ht="49.5" customHeight="1">
      <c r="A279" s="51" t="s">
        <v>604</v>
      </c>
      <c r="B279" s="52"/>
      <c r="C279" s="44" t="s">
        <v>605</v>
      </c>
      <c r="D279" s="51" t="s">
        <v>49</v>
      </c>
      <c r="E279" s="53">
        <v>5</v>
      </c>
      <c r="F279" s="53"/>
      <c r="G279" s="53"/>
      <c r="H279" s="53"/>
      <c r="I279" s="53">
        <f>+E279+F279-G279</f>
        <v>5</v>
      </c>
      <c r="J279" s="53"/>
      <c r="K279" s="54">
        <v>324.43</v>
      </c>
      <c r="L279" s="54">
        <f t="shared" si="0"/>
        <v>1622.15</v>
      </c>
      <c r="M279" s="8"/>
      <c r="N279" s="8"/>
      <c r="O279" s="9" t="s">
        <v>178</v>
      </c>
      <c r="P279" s="10"/>
    </row>
    <row r="280" spans="1:16" ht="49.5" customHeight="1">
      <c r="A280" s="51" t="s">
        <v>606</v>
      </c>
      <c r="B280" s="52"/>
      <c r="C280" s="44" t="s">
        <v>607</v>
      </c>
      <c r="D280" s="51" t="s">
        <v>49</v>
      </c>
      <c r="E280" s="53">
        <v>7</v>
      </c>
      <c r="F280" s="53"/>
      <c r="G280" s="53"/>
      <c r="H280" s="53"/>
      <c r="I280" s="53">
        <f>+E280+F280-G280</f>
        <v>7</v>
      </c>
      <c r="J280" s="53"/>
      <c r="K280" s="54">
        <v>175</v>
      </c>
      <c r="L280" s="54">
        <f t="shared" si="0"/>
        <v>1225</v>
      </c>
      <c r="M280" s="8"/>
      <c r="N280" s="8"/>
      <c r="O280" s="9" t="s">
        <v>608</v>
      </c>
      <c r="P280" s="10"/>
    </row>
    <row r="281" spans="1:16" ht="49.5" customHeight="1">
      <c r="A281" s="51" t="s">
        <v>609</v>
      </c>
      <c r="B281" s="52" t="s">
        <v>97</v>
      </c>
      <c r="C281" s="44" t="s">
        <v>610</v>
      </c>
      <c r="D281" s="51" t="s">
        <v>49</v>
      </c>
      <c r="E281" s="53">
        <v>18</v>
      </c>
      <c r="F281" s="53"/>
      <c r="G281" s="53"/>
      <c r="H281" s="53"/>
      <c r="I281" s="53">
        <f>+E281+F281-G281</f>
        <v>18</v>
      </c>
      <c r="J281" s="53"/>
      <c r="K281" s="54">
        <v>120</v>
      </c>
      <c r="L281" s="54">
        <f t="shared" si="0"/>
        <v>2160</v>
      </c>
      <c r="M281" s="8"/>
      <c r="N281" s="8"/>
      <c r="O281" s="9" t="s">
        <v>194</v>
      </c>
      <c r="P281" s="10"/>
    </row>
    <row r="282" spans="1:16" ht="49.5" customHeight="1">
      <c r="A282" s="51" t="s">
        <v>611</v>
      </c>
      <c r="B282" s="52">
        <v>45811</v>
      </c>
      <c r="C282" s="44" t="s">
        <v>612</v>
      </c>
      <c r="D282" s="51" t="s">
        <v>49</v>
      </c>
      <c r="E282" s="53">
        <v>3</v>
      </c>
      <c r="F282" s="53"/>
      <c r="G282" s="53"/>
      <c r="H282" s="53"/>
      <c r="I282" s="53">
        <f>+E282+F282-G282</f>
        <v>3</v>
      </c>
      <c r="J282" s="53"/>
      <c r="K282" s="54">
        <v>107</v>
      </c>
      <c r="L282" s="54">
        <f t="shared" si="0"/>
        <v>321</v>
      </c>
      <c r="M282" s="8"/>
      <c r="N282" s="8"/>
      <c r="O282" s="9" t="s">
        <v>613</v>
      </c>
      <c r="P282" s="10"/>
    </row>
    <row r="283" spans="1:16" ht="49.5" customHeight="1">
      <c r="A283" s="51" t="s">
        <v>614</v>
      </c>
      <c r="B283" s="52"/>
      <c r="C283" s="44" t="s">
        <v>615</v>
      </c>
      <c r="D283" s="51" t="s">
        <v>49</v>
      </c>
      <c r="E283" s="53">
        <v>77</v>
      </c>
      <c r="F283" s="53"/>
      <c r="G283" s="53">
        <v>2</v>
      </c>
      <c r="H283" s="53"/>
      <c r="I283" s="53">
        <f>+E283+F283-G283</f>
        <v>75</v>
      </c>
      <c r="J283" s="53"/>
      <c r="K283" s="54">
        <v>305</v>
      </c>
      <c r="L283" s="54">
        <f t="shared" si="0"/>
        <v>22875</v>
      </c>
      <c r="M283" s="8"/>
      <c r="N283" s="8"/>
      <c r="O283" s="9" t="s">
        <v>178</v>
      </c>
      <c r="P283" s="10"/>
    </row>
    <row r="284" spans="1:16" ht="49.5" customHeight="1">
      <c r="A284" s="51" t="s">
        <v>616</v>
      </c>
      <c r="B284" s="55">
        <v>45813</v>
      </c>
      <c r="C284" s="44" t="s">
        <v>617</v>
      </c>
      <c r="D284" s="56" t="s">
        <v>49</v>
      </c>
      <c r="E284" s="53">
        <v>8</v>
      </c>
      <c r="F284" s="53"/>
      <c r="G284" s="53"/>
      <c r="H284" s="53"/>
      <c r="I284" s="53">
        <f>+E284+F284-G284</f>
        <v>8</v>
      </c>
      <c r="J284" s="53"/>
      <c r="K284" s="54">
        <v>991</v>
      </c>
      <c r="L284" s="54">
        <f t="shared" si="0"/>
        <v>7928</v>
      </c>
      <c r="M284" s="8"/>
      <c r="N284" s="8"/>
      <c r="O284" s="9" t="s">
        <v>217</v>
      </c>
      <c r="P284" s="10"/>
    </row>
    <row r="285" spans="1:16" ht="49.5" customHeight="1">
      <c r="A285" s="51" t="s">
        <v>618</v>
      </c>
      <c r="B285" s="52"/>
      <c r="C285" s="44" t="s">
        <v>619</v>
      </c>
      <c r="D285" s="51" t="s">
        <v>49</v>
      </c>
      <c r="E285" s="53">
        <v>2</v>
      </c>
      <c r="F285" s="53"/>
      <c r="G285" s="53"/>
      <c r="H285" s="53"/>
      <c r="I285" s="53">
        <f>+E285+F285-G285</f>
        <v>2</v>
      </c>
      <c r="J285" s="53"/>
      <c r="K285" s="54">
        <v>35</v>
      </c>
      <c r="L285" s="54">
        <f t="shared" si="0"/>
        <v>70</v>
      </c>
      <c r="M285" s="8"/>
      <c r="N285" s="8"/>
      <c r="O285" s="9" t="s">
        <v>50</v>
      </c>
      <c r="P285" s="10"/>
    </row>
    <row r="286" spans="1:16" ht="49.5" customHeight="1">
      <c r="A286" s="51" t="s">
        <v>620</v>
      </c>
      <c r="B286" s="52"/>
      <c r="C286" s="44" t="s">
        <v>621</v>
      </c>
      <c r="D286" s="51" t="s">
        <v>49</v>
      </c>
      <c r="E286" s="53">
        <v>2</v>
      </c>
      <c r="F286" s="53"/>
      <c r="G286" s="53"/>
      <c r="H286" s="53"/>
      <c r="I286" s="53">
        <f>+E286+F286-G286</f>
        <v>2</v>
      </c>
      <c r="J286" s="53"/>
      <c r="K286" s="54">
        <v>35</v>
      </c>
      <c r="L286" s="54">
        <f t="shared" si="0"/>
        <v>70</v>
      </c>
      <c r="M286" s="8"/>
      <c r="N286" s="8"/>
      <c r="O286" s="9" t="s">
        <v>50</v>
      </c>
      <c r="P286" s="10"/>
    </row>
    <row r="287" spans="1:16" ht="49.5" customHeight="1">
      <c r="A287" s="51" t="s">
        <v>622</v>
      </c>
      <c r="B287" s="52"/>
      <c r="C287" s="44" t="s">
        <v>623</v>
      </c>
      <c r="D287" s="51" t="s">
        <v>49</v>
      </c>
      <c r="E287" s="53">
        <v>36</v>
      </c>
      <c r="F287" s="53"/>
      <c r="G287" s="53"/>
      <c r="H287" s="53"/>
      <c r="I287" s="53">
        <f>+E287+F287-G287</f>
        <v>36</v>
      </c>
      <c r="J287" s="53"/>
      <c r="K287" s="54">
        <v>80</v>
      </c>
      <c r="L287" s="54">
        <f t="shared" si="0"/>
        <v>2880</v>
      </c>
      <c r="M287" s="8"/>
      <c r="N287" s="8"/>
      <c r="O287" s="9" t="s">
        <v>17</v>
      </c>
      <c r="P287" s="10"/>
    </row>
    <row r="288" spans="1:16" ht="49.5" customHeight="1">
      <c r="A288" s="51" t="s">
        <v>624</v>
      </c>
      <c r="B288" s="52"/>
      <c r="C288" s="44" t="s">
        <v>625</v>
      </c>
      <c r="D288" s="51" t="s">
        <v>49</v>
      </c>
      <c r="E288" s="53">
        <v>42.5</v>
      </c>
      <c r="F288" s="53"/>
      <c r="G288" s="53"/>
      <c r="H288" s="53"/>
      <c r="I288" s="53">
        <f>+E288+F288-G288</f>
        <v>42.5</v>
      </c>
      <c r="J288" s="53"/>
      <c r="K288" s="54">
        <v>91</v>
      </c>
      <c r="L288" s="54">
        <f t="shared" si="0"/>
        <v>3867.5</v>
      </c>
      <c r="M288" s="8"/>
      <c r="N288" s="8"/>
      <c r="O288" s="9" t="s">
        <v>17</v>
      </c>
      <c r="P288" s="10"/>
    </row>
    <row r="289" spans="1:16" ht="49.5" customHeight="1">
      <c r="A289" s="51" t="s">
        <v>626</v>
      </c>
      <c r="B289" s="52"/>
      <c r="C289" s="44" t="s">
        <v>627</v>
      </c>
      <c r="D289" s="51" t="s">
        <v>49</v>
      </c>
      <c r="E289" s="53">
        <v>33</v>
      </c>
      <c r="F289" s="53"/>
      <c r="G289" s="53"/>
      <c r="H289" s="53"/>
      <c r="I289" s="53">
        <f>+E289+F289-G289</f>
        <v>33</v>
      </c>
      <c r="J289" s="53"/>
      <c r="K289" s="54">
        <v>55</v>
      </c>
      <c r="L289" s="54">
        <f t="shared" si="0"/>
        <v>1815</v>
      </c>
      <c r="M289" s="8"/>
      <c r="N289" s="8"/>
      <c r="O289" s="9" t="s">
        <v>17</v>
      </c>
      <c r="P289" s="10"/>
    </row>
    <row r="290" spans="1:16" ht="49.5" customHeight="1">
      <c r="A290" s="51" t="s">
        <v>628</v>
      </c>
      <c r="B290" s="52"/>
      <c r="C290" s="44" t="s">
        <v>629</v>
      </c>
      <c r="D290" s="51" t="s">
        <v>49</v>
      </c>
      <c r="E290" s="53">
        <v>3</v>
      </c>
      <c r="F290" s="53"/>
      <c r="G290" s="53"/>
      <c r="H290" s="53"/>
      <c r="I290" s="53">
        <f>+E290+F290-G290</f>
        <v>3</v>
      </c>
      <c r="J290" s="53"/>
      <c r="K290" s="54">
        <v>57</v>
      </c>
      <c r="L290" s="54">
        <f t="shared" si="0"/>
        <v>171</v>
      </c>
      <c r="M290" s="8"/>
      <c r="N290" s="8"/>
      <c r="O290" s="9" t="s">
        <v>17</v>
      </c>
      <c r="P290" s="10"/>
    </row>
    <row r="291" spans="1:16" ht="49.5" customHeight="1">
      <c r="A291" s="51" t="s">
        <v>630</v>
      </c>
      <c r="B291" s="52"/>
      <c r="C291" s="44" t="s">
        <v>631</v>
      </c>
      <c r="D291" s="51" t="s">
        <v>49</v>
      </c>
      <c r="E291" s="53">
        <v>2</v>
      </c>
      <c r="F291" s="53"/>
      <c r="G291" s="53"/>
      <c r="H291" s="53"/>
      <c r="I291" s="53">
        <f>+E291+F291-G291</f>
        <v>2</v>
      </c>
      <c r="J291" s="53"/>
      <c r="K291" s="54">
        <v>341</v>
      </c>
      <c r="L291" s="54">
        <f t="shared" si="0"/>
        <v>682</v>
      </c>
      <c r="M291" s="8"/>
      <c r="N291" s="8"/>
      <c r="O291" s="9" t="s">
        <v>104</v>
      </c>
      <c r="P291" s="10"/>
    </row>
    <row r="292" spans="1:16" ht="49.5" customHeight="1">
      <c r="A292" s="51" t="s">
        <v>632</v>
      </c>
      <c r="B292" s="52"/>
      <c r="C292" s="44" t="s">
        <v>633</v>
      </c>
      <c r="D292" s="51" t="s">
        <v>49</v>
      </c>
      <c r="E292" s="53">
        <v>0</v>
      </c>
      <c r="F292" s="53"/>
      <c r="G292" s="53"/>
      <c r="H292" s="53"/>
      <c r="I292" s="53">
        <f>+E292+F292-G292</f>
        <v>0</v>
      </c>
      <c r="J292" s="53"/>
      <c r="K292" s="54">
        <v>27</v>
      </c>
      <c r="L292" s="54">
        <f t="shared" si="0"/>
        <v>0</v>
      </c>
      <c r="M292" s="8"/>
      <c r="N292" s="8"/>
      <c r="O292" s="9" t="s">
        <v>178</v>
      </c>
      <c r="P292" s="10"/>
    </row>
    <row r="293" spans="1:16" ht="49.5" customHeight="1">
      <c r="A293" s="51" t="s">
        <v>634</v>
      </c>
      <c r="B293" s="52"/>
      <c r="C293" s="44" t="s">
        <v>635</v>
      </c>
      <c r="D293" s="51" t="s">
        <v>49</v>
      </c>
      <c r="E293" s="53">
        <v>21</v>
      </c>
      <c r="F293" s="53"/>
      <c r="G293" s="53"/>
      <c r="H293" s="53"/>
      <c r="I293" s="53">
        <f>+E293+F293-G293</f>
        <v>21</v>
      </c>
      <c r="J293" s="53"/>
      <c r="K293" s="54">
        <v>27.9</v>
      </c>
      <c r="L293" s="54">
        <f t="shared" si="0"/>
        <v>585.9</v>
      </c>
      <c r="M293" s="8"/>
      <c r="N293" s="8"/>
      <c r="O293" s="9" t="s">
        <v>178</v>
      </c>
      <c r="P293" s="10"/>
    </row>
    <row r="294" spans="1:16" ht="49.5" customHeight="1">
      <c r="A294" s="51" t="s">
        <v>636</v>
      </c>
      <c r="B294" s="52">
        <v>45499</v>
      </c>
      <c r="C294" s="44" t="s">
        <v>637</v>
      </c>
      <c r="D294" s="51" t="s">
        <v>49</v>
      </c>
      <c r="E294" s="53">
        <v>8</v>
      </c>
      <c r="F294" s="53"/>
      <c r="G294" s="53"/>
      <c r="H294" s="53"/>
      <c r="I294" s="53">
        <f>+E294+F294-G294</f>
        <v>8</v>
      </c>
      <c r="J294" s="53"/>
      <c r="K294" s="54">
        <v>127.65</v>
      </c>
      <c r="L294" s="54">
        <f t="shared" si="0"/>
        <v>1021.2</v>
      </c>
      <c r="M294" s="8"/>
      <c r="N294" s="8"/>
      <c r="O294" s="9" t="s">
        <v>178</v>
      </c>
      <c r="P294" s="10"/>
    </row>
    <row r="295" spans="1:16" ht="49.5" customHeight="1">
      <c r="A295" s="51" t="s">
        <v>638</v>
      </c>
      <c r="B295" s="52"/>
      <c r="C295" s="44" t="s">
        <v>639</v>
      </c>
      <c r="D295" s="51" t="s">
        <v>49</v>
      </c>
      <c r="E295" s="53">
        <v>8</v>
      </c>
      <c r="F295" s="53"/>
      <c r="G295" s="53"/>
      <c r="H295" s="53"/>
      <c r="I295" s="53">
        <f>+E295+F295-G295</f>
        <v>8</v>
      </c>
      <c r="J295" s="53"/>
      <c r="K295" s="54">
        <v>108</v>
      </c>
      <c r="L295" s="54">
        <f t="shared" si="0"/>
        <v>864</v>
      </c>
      <c r="M295" s="8"/>
      <c r="N295" s="8"/>
      <c r="O295" s="9" t="s">
        <v>178</v>
      </c>
      <c r="P295" s="10"/>
    </row>
    <row r="296" spans="1:16" ht="49.5" customHeight="1">
      <c r="A296" s="51" t="s">
        <v>640</v>
      </c>
      <c r="B296" s="52"/>
      <c r="C296" s="44" t="s">
        <v>641</v>
      </c>
      <c r="D296" s="51" t="s">
        <v>49</v>
      </c>
      <c r="E296" s="53">
        <v>2</v>
      </c>
      <c r="F296" s="53"/>
      <c r="G296" s="53"/>
      <c r="H296" s="53"/>
      <c r="I296" s="53">
        <f>+E296+F296-G296</f>
        <v>2</v>
      </c>
      <c r="J296" s="53"/>
      <c r="K296" s="54">
        <v>155</v>
      </c>
      <c r="L296" s="54">
        <f t="shared" si="0"/>
        <v>310</v>
      </c>
      <c r="M296" s="8"/>
      <c r="N296" s="8"/>
      <c r="O296" s="9" t="s">
        <v>178</v>
      </c>
      <c r="P296" s="10"/>
    </row>
    <row r="297" spans="1:16" ht="49.5" customHeight="1">
      <c r="A297" s="51" t="s">
        <v>642</v>
      </c>
      <c r="B297" s="52"/>
      <c r="C297" s="44" t="s">
        <v>643</v>
      </c>
      <c r="D297" s="51" t="s">
        <v>49</v>
      </c>
      <c r="E297" s="53">
        <v>1</v>
      </c>
      <c r="F297" s="53"/>
      <c r="G297" s="53"/>
      <c r="H297" s="53"/>
      <c r="I297" s="53">
        <f>+E297+F297-G297</f>
        <v>1</v>
      </c>
      <c r="J297" s="53"/>
      <c r="K297" s="54">
        <v>155</v>
      </c>
      <c r="L297" s="54">
        <f t="shared" si="0"/>
        <v>155</v>
      </c>
      <c r="M297" s="8"/>
      <c r="N297" s="8"/>
      <c r="O297" s="9" t="s">
        <v>178</v>
      </c>
      <c r="P297" s="10"/>
    </row>
    <row r="298" spans="1:16" ht="49.5" customHeight="1">
      <c r="A298" s="51" t="s">
        <v>644</v>
      </c>
      <c r="B298" s="52"/>
      <c r="C298" s="44" t="s">
        <v>645</v>
      </c>
      <c r="D298" s="51" t="s">
        <v>49</v>
      </c>
      <c r="E298" s="53">
        <v>0</v>
      </c>
      <c r="F298" s="53"/>
      <c r="G298" s="53"/>
      <c r="H298" s="53"/>
      <c r="I298" s="53">
        <f>+E298+F298-G298</f>
        <v>0</v>
      </c>
      <c r="J298" s="53"/>
      <c r="K298" s="54">
        <v>155</v>
      </c>
      <c r="L298" s="54">
        <f t="shared" si="0"/>
        <v>0</v>
      </c>
      <c r="M298" s="8"/>
      <c r="N298" s="8"/>
      <c r="O298" s="9" t="s">
        <v>178</v>
      </c>
      <c r="P298" s="10"/>
    </row>
    <row r="299" spans="1:16" ht="49.5" customHeight="1">
      <c r="A299" s="51" t="s">
        <v>646</v>
      </c>
      <c r="B299" s="52"/>
      <c r="C299" s="44" t="s">
        <v>647</v>
      </c>
      <c r="D299" s="51" t="s">
        <v>49</v>
      </c>
      <c r="E299" s="53">
        <v>106</v>
      </c>
      <c r="F299" s="53"/>
      <c r="G299" s="53">
        <v>4</v>
      </c>
      <c r="H299" s="53"/>
      <c r="I299" s="53">
        <f>+E299+F299-G299</f>
        <v>102</v>
      </c>
      <c r="J299" s="53">
        <v>132</v>
      </c>
      <c r="K299" s="54">
        <v>70.8</v>
      </c>
      <c r="L299" s="54">
        <f t="shared" si="0"/>
        <v>7221.5999999999995</v>
      </c>
      <c r="M299" s="8"/>
      <c r="N299" s="8"/>
      <c r="O299" s="9" t="s">
        <v>28</v>
      </c>
      <c r="P299" s="10"/>
    </row>
    <row r="300" spans="1:16" ht="49.5" customHeight="1">
      <c r="A300" s="51" t="s">
        <v>648</v>
      </c>
      <c r="B300" s="55">
        <v>45783</v>
      </c>
      <c r="C300" s="44" t="s">
        <v>649</v>
      </c>
      <c r="D300" s="56" t="s">
        <v>49</v>
      </c>
      <c r="E300" s="53">
        <v>49</v>
      </c>
      <c r="F300" s="53"/>
      <c r="G300" s="53">
        <v>4</v>
      </c>
      <c r="H300" s="53"/>
      <c r="I300" s="53">
        <f>+E300+F300-G300</f>
        <v>45</v>
      </c>
      <c r="J300" s="53"/>
      <c r="K300" s="54"/>
      <c r="L300" s="54">
        <f t="shared" si="0"/>
        <v>0</v>
      </c>
      <c r="M300" s="8"/>
      <c r="N300" s="8"/>
      <c r="O300" s="9" t="s">
        <v>28</v>
      </c>
      <c r="P300" s="10"/>
    </row>
    <row r="301" spans="1:16" ht="49.5" customHeight="1">
      <c r="A301" s="51" t="s">
        <v>650</v>
      </c>
      <c r="B301" s="52"/>
      <c r="C301" s="44" t="s">
        <v>651</v>
      </c>
      <c r="D301" s="51" t="s">
        <v>49</v>
      </c>
      <c r="E301" s="53">
        <v>0</v>
      </c>
      <c r="F301" s="53"/>
      <c r="G301" s="53"/>
      <c r="H301" s="53"/>
      <c r="I301" s="53">
        <f>+E301+F301-G301</f>
        <v>0</v>
      </c>
      <c r="J301" s="53"/>
      <c r="K301" s="54">
        <v>130</v>
      </c>
      <c r="L301" s="54">
        <f t="shared" si="0"/>
        <v>0</v>
      </c>
      <c r="M301" s="8"/>
      <c r="N301" s="8"/>
      <c r="O301" s="9" t="s">
        <v>28</v>
      </c>
      <c r="P301" s="10"/>
    </row>
    <row r="302" spans="1:16" ht="49.5" customHeight="1">
      <c r="A302" s="51" t="s">
        <v>652</v>
      </c>
      <c r="B302" s="52">
        <v>45414</v>
      </c>
      <c r="C302" s="44" t="s">
        <v>653</v>
      </c>
      <c r="D302" s="51" t="s">
        <v>49</v>
      </c>
      <c r="E302" s="53">
        <v>2</v>
      </c>
      <c r="F302" s="53"/>
      <c r="G302" s="53"/>
      <c r="H302" s="53"/>
      <c r="I302" s="53">
        <f>+E302+F302-G302</f>
        <v>2</v>
      </c>
      <c r="J302" s="53"/>
      <c r="K302" s="54">
        <v>645</v>
      </c>
      <c r="L302" s="54">
        <f t="shared" si="0"/>
        <v>1290</v>
      </c>
      <c r="M302" s="8"/>
      <c r="N302" s="8"/>
      <c r="O302" s="9" t="s">
        <v>28</v>
      </c>
      <c r="P302" s="10"/>
    </row>
    <row r="303" spans="1:16" ht="49.5" customHeight="1">
      <c r="A303" s="51" t="s">
        <v>654</v>
      </c>
      <c r="B303" s="52">
        <v>45414</v>
      </c>
      <c r="C303" s="44" t="s">
        <v>655</v>
      </c>
      <c r="D303" s="51" t="s">
        <v>49</v>
      </c>
      <c r="E303" s="53">
        <v>23</v>
      </c>
      <c r="F303" s="53"/>
      <c r="G303" s="53">
        <v>2</v>
      </c>
      <c r="H303" s="53"/>
      <c r="I303" s="53">
        <f>+E303+F303-G303</f>
        <v>21</v>
      </c>
      <c r="J303" s="53">
        <v>30</v>
      </c>
      <c r="K303" s="54">
        <v>61.36</v>
      </c>
      <c r="L303" s="54">
        <f t="shared" si="0"/>
        <v>1288.56</v>
      </c>
      <c r="M303" s="8"/>
      <c r="N303" s="8"/>
      <c r="O303" s="9" t="s">
        <v>28</v>
      </c>
      <c r="P303" s="10"/>
    </row>
    <row r="304" spans="1:16" ht="49.5" customHeight="1">
      <c r="A304" s="51" t="s">
        <v>656</v>
      </c>
      <c r="B304" s="52" t="s">
        <v>97</v>
      </c>
      <c r="C304" s="44" t="s">
        <v>657</v>
      </c>
      <c r="D304" s="51" t="s">
        <v>49</v>
      </c>
      <c r="E304" s="53">
        <v>5</v>
      </c>
      <c r="F304" s="53"/>
      <c r="G304" s="53"/>
      <c r="H304" s="53"/>
      <c r="I304" s="53">
        <f>+E304+F304-G304</f>
        <v>5</v>
      </c>
      <c r="J304" s="53"/>
      <c r="K304" s="54">
        <v>37.287999999999997</v>
      </c>
      <c r="L304" s="54">
        <f t="shared" si="0"/>
        <v>186.44</v>
      </c>
      <c r="M304" s="8"/>
      <c r="N304" s="8"/>
      <c r="O304" s="9" t="s">
        <v>194</v>
      </c>
      <c r="P304" s="10"/>
    </row>
    <row r="305" spans="1:16" ht="49.5" customHeight="1">
      <c r="A305" s="51" t="s">
        <v>658</v>
      </c>
      <c r="B305" s="52">
        <v>45681</v>
      </c>
      <c r="C305" s="59" t="s">
        <v>659</v>
      </c>
      <c r="D305" s="51" t="s">
        <v>660</v>
      </c>
      <c r="E305" s="53">
        <v>0</v>
      </c>
      <c r="F305" s="53"/>
      <c r="G305" s="53"/>
      <c r="H305" s="53"/>
      <c r="I305" s="53">
        <f>+E305+F305-G305</f>
        <v>0</v>
      </c>
      <c r="J305" s="53"/>
      <c r="K305" s="54"/>
      <c r="L305" s="54">
        <f t="shared" si="0"/>
        <v>0</v>
      </c>
      <c r="M305" s="8"/>
      <c r="N305" s="8">
        <f>+I305*M305</f>
        <v>0</v>
      </c>
      <c r="O305" s="9" t="s">
        <v>661</v>
      </c>
      <c r="P305" s="10"/>
    </row>
    <row r="306" spans="1:16" ht="49.5" customHeight="1">
      <c r="A306" s="51" t="s">
        <v>662</v>
      </c>
      <c r="B306" s="52">
        <v>45804</v>
      </c>
      <c r="C306" s="44" t="s">
        <v>663</v>
      </c>
      <c r="D306" s="51" t="s">
        <v>49</v>
      </c>
      <c r="E306" s="53">
        <v>107</v>
      </c>
      <c r="F306" s="53"/>
      <c r="G306" s="53"/>
      <c r="H306" s="53"/>
      <c r="I306" s="53">
        <f>+E306+F306-G306</f>
        <v>107</v>
      </c>
      <c r="J306" s="53"/>
      <c r="K306" s="54">
        <v>46</v>
      </c>
      <c r="L306" s="54">
        <f t="shared" si="0"/>
        <v>4922</v>
      </c>
      <c r="M306" s="8"/>
      <c r="N306" s="8"/>
      <c r="O306" s="9" t="s">
        <v>50</v>
      </c>
      <c r="P306" s="10"/>
    </row>
    <row r="307" spans="1:16" ht="49.5" customHeight="1">
      <c r="A307" s="51" t="s">
        <v>664</v>
      </c>
      <c r="B307" s="52">
        <v>45804</v>
      </c>
      <c r="C307" s="44" t="s">
        <v>665</v>
      </c>
      <c r="D307" s="51" t="s">
        <v>49</v>
      </c>
      <c r="E307" s="53">
        <v>78</v>
      </c>
      <c r="F307" s="53"/>
      <c r="G307" s="53">
        <v>20</v>
      </c>
      <c r="H307" s="53"/>
      <c r="I307" s="53">
        <f>+E307+F307-G307</f>
        <v>58</v>
      </c>
      <c r="J307" s="53"/>
      <c r="K307" s="54">
        <v>7</v>
      </c>
      <c r="L307" s="54">
        <f t="shared" si="0"/>
        <v>406</v>
      </c>
      <c r="M307" s="8"/>
      <c r="N307" s="8"/>
      <c r="O307" s="9" t="s">
        <v>50</v>
      </c>
      <c r="P307" s="10"/>
    </row>
    <row r="308" spans="1:16" ht="49.5" customHeight="1">
      <c r="A308" s="51" t="s">
        <v>666</v>
      </c>
      <c r="B308" s="52">
        <v>45804</v>
      </c>
      <c r="C308" s="44" t="s">
        <v>667</v>
      </c>
      <c r="D308" s="51" t="s">
        <v>49</v>
      </c>
      <c r="E308" s="53">
        <v>60</v>
      </c>
      <c r="F308" s="53"/>
      <c r="G308" s="53"/>
      <c r="H308" s="53"/>
      <c r="I308" s="53">
        <f>+E308+F308-G308</f>
        <v>60</v>
      </c>
      <c r="J308" s="53"/>
      <c r="K308" s="54">
        <v>183</v>
      </c>
      <c r="L308" s="54">
        <f t="shared" si="0"/>
        <v>10980</v>
      </c>
      <c r="M308" s="8"/>
      <c r="N308" s="8"/>
      <c r="O308" s="9"/>
      <c r="P308" s="10"/>
    </row>
    <row r="309" spans="1:16" ht="49.5" customHeight="1">
      <c r="A309" s="51" t="s">
        <v>668</v>
      </c>
      <c r="B309" s="52">
        <v>45414</v>
      </c>
      <c r="C309" s="44" t="s">
        <v>669</v>
      </c>
      <c r="D309" s="51" t="s">
        <v>49</v>
      </c>
      <c r="E309" s="53">
        <v>2</v>
      </c>
      <c r="F309" s="53"/>
      <c r="G309" s="53"/>
      <c r="H309" s="53"/>
      <c r="I309" s="53">
        <f>+E309+F309-G309</f>
        <v>2</v>
      </c>
      <c r="J309" s="53"/>
      <c r="K309" s="54">
        <v>40</v>
      </c>
      <c r="L309" s="54">
        <f t="shared" si="0"/>
        <v>80</v>
      </c>
      <c r="M309" s="8"/>
      <c r="N309" s="8"/>
      <c r="O309" s="9" t="s">
        <v>50</v>
      </c>
      <c r="P309" s="10"/>
    </row>
    <row r="310" spans="1:16" ht="49.5" customHeight="1">
      <c r="A310" s="51" t="s">
        <v>670</v>
      </c>
      <c r="B310" s="52">
        <v>45499</v>
      </c>
      <c r="C310" s="44" t="s">
        <v>671</v>
      </c>
      <c r="D310" s="51" t="s">
        <v>49</v>
      </c>
      <c r="E310" s="53">
        <v>61</v>
      </c>
      <c r="F310" s="53"/>
      <c r="G310" s="53"/>
      <c r="H310" s="53"/>
      <c r="I310" s="53">
        <f>+E310+F310-G310</f>
        <v>61</v>
      </c>
      <c r="J310" s="53"/>
      <c r="K310" s="54">
        <v>15.351800000000001</v>
      </c>
      <c r="L310" s="54">
        <f t="shared" si="0"/>
        <v>936.45980000000009</v>
      </c>
      <c r="M310" s="8"/>
      <c r="N310" s="8"/>
      <c r="O310" s="9" t="s">
        <v>50</v>
      </c>
      <c r="P310" s="10"/>
    </row>
    <row r="311" spans="1:16" ht="49.5" customHeight="1">
      <c r="A311" s="51" t="s">
        <v>672</v>
      </c>
      <c r="B311" s="52">
        <v>45804</v>
      </c>
      <c r="C311" s="44" t="s">
        <v>673</v>
      </c>
      <c r="D311" s="51" t="s">
        <v>49</v>
      </c>
      <c r="E311" s="53">
        <v>61</v>
      </c>
      <c r="F311" s="53"/>
      <c r="G311" s="53"/>
      <c r="H311" s="53"/>
      <c r="I311" s="53">
        <f>+E311+F311-G311</f>
        <v>61</v>
      </c>
      <c r="J311" s="53"/>
      <c r="K311" s="54">
        <v>13</v>
      </c>
      <c r="L311" s="54">
        <f t="shared" si="0"/>
        <v>793</v>
      </c>
      <c r="M311" s="8"/>
      <c r="N311" s="8"/>
      <c r="O311" s="9" t="s">
        <v>50</v>
      </c>
      <c r="P311" s="10"/>
    </row>
    <row r="312" spans="1:16" ht="49.5" customHeight="1">
      <c r="A312" s="51" t="s">
        <v>674</v>
      </c>
      <c r="B312" s="52"/>
      <c r="C312" s="44" t="s">
        <v>675</v>
      </c>
      <c r="D312" s="51" t="s">
        <v>49</v>
      </c>
      <c r="E312" s="53">
        <v>65</v>
      </c>
      <c r="F312" s="53"/>
      <c r="G312" s="53"/>
      <c r="H312" s="53"/>
      <c r="I312" s="53">
        <f>+E312+F312-G312</f>
        <v>65</v>
      </c>
      <c r="J312" s="53"/>
      <c r="K312" s="54">
        <v>10</v>
      </c>
      <c r="L312" s="54">
        <f t="shared" si="0"/>
        <v>650</v>
      </c>
      <c r="M312" s="8"/>
      <c r="N312" s="8"/>
      <c r="O312" s="9" t="s">
        <v>50</v>
      </c>
      <c r="P312" s="10"/>
    </row>
    <row r="313" spans="1:16" ht="49.5" customHeight="1">
      <c r="A313" s="51" t="s">
        <v>676</v>
      </c>
      <c r="B313" s="52">
        <v>45804</v>
      </c>
      <c r="C313" s="44" t="s">
        <v>677</v>
      </c>
      <c r="D313" s="51" t="s">
        <v>49</v>
      </c>
      <c r="E313" s="53">
        <v>58</v>
      </c>
      <c r="F313" s="53"/>
      <c r="G313" s="53"/>
      <c r="H313" s="53"/>
      <c r="I313" s="53">
        <f>+E313+F313-G313</f>
        <v>58</v>
      </c>
      <c r="J313" s="53"/>
      <c r="K313" s="54">
        <v>15</v>
      </c>
      <c r="L313" s="54">
        <f t="shared" si="0"/>
        <v>870</v>
      </c>
      <c r="M313" s="8"/>
      <c r="N313" s="8"/>
      <c r="O313" s="9" t="s">
        <v>50</v>
      </c>
      <c r="P313" s="10"/>
    </row>
    <row r="314" spans="1:16" ht="49.5" customHeight="1">
      <c r="A314" s="51" t="s">
        <v>678</v>
      </c>
      <c r="B314" s="52">
        <v>45804</v>
      </c>
      <c r="C314" s="44" t="s">
        <v>679</v>
      </c>
      <c r="D314" s="51" t="s">
        <v>49</v>
      </c>
      <c r="E314" s="53">
        <v>50</v>
      </c>
      <c r="F314" s="53"/>
      <c r="G314" s="53">
        <f>8+16</f>
        <v>24</v>
      </c>
      <c r="H314" s="53"/>
      <c r="I314" s="53">
        <f>+E314+F314-G314</f>
        <v>26</v>
      </c>
      <c r="J314" s="53"/>
      <c r="K314" s="54">
        <v>11.24</v>
      </c>
      <c r="L314" s="54">
        <f t="shared" si="0"/>
        <v>292.24</v>
      </c>
      <c r="M314" s="8"/>
      <c r="N314" s="8"/>
      <c r="O314" s="9" t="s">
        <v>50</v>
      </c>
      <c r="P314" s="10"/>
    </row>
    <row r="315" spans="1:16" ht="49.5" customHeight="1">
      <c r="A315" s="51" t="s">
        <v>680</v>
      </c>
      <c r="B315" s="52"/>
      <c r="C315" s="44" t="s">
        <v>681</v>
      </c>
      <c r="D315" s="51" t="s">
        <v>49</v>
      </c>
      <c r="E315" s="53">
        <v>39</v>
      </c>
      <c r="F315" s="53"/>
      <c r="G315" s="53"/>
      <c r="H315" s="53"/>
      <c r="I315" s="53">
        <f>+E315+F315-G315</f>
        <v>39</v>
      </c>
      <c r="J315" s="53"/>
      <c r="K315" s="54">
        <v>64.319999999999993</v>
      </c>
      <c r="L315" s="54">
        <f t="shared" si="0"/>
        <v>2508.4799999999996</v>
      </c>
      <c r="M315" s="8"/>
      <c r="N315" s="8"/>
      <c r="O315" s="9" t="s">
        <v>50</v>
      </c>
      <c r="P315" s="10"/>
    </row>
    <row r="316" spans="1:16" ht="49.5" customHeight="1">
      <c r="A316" s="51" t="s">
        <v>682</v>
      </c>
      <c r="B316" s="52">
        <v>45804</v>
      </c>
      <c r="C316" s="44" t="s">
        <v>683</v>
      </c>
      <c r="D316" s="51" t="s">
        <v>49</v>
      </c>
      <c r="E316" s="53">
        <v>60</v>
      </c>
      <c r="F316" s="53"/>
      <c r="G316" s="53"/>
      <c r="H316" s="53"/>
      <c r="I316" s="53">
        <f>+E316+F316-G316</f>
        <v>60</v>
      </c>
      <c r="J316" s="53"/>
      <c r="K316" s="54">
        <v>59</v>
      </c>
      <c r="L316" s="54">
        <f t="shared" si="0"/>
        <v>3540</v>
      </c>
      <c r="M316" s="8"/>
      <c r="N316" s="8"/>
      <c r="O316" s="9" t="s">
        <v>50</v>
      </c>
      <c r="P316" s="10"/>
    </row>
    <row r="317" spans="1:16" ht="49.5" customHeight="1">
      <c r="A317" s="51" t="s">
        <v>684</v>
      </c>
      <c r="B317" s="52"/>
      <c r="C317" s="44" t="s">
        <v>685</v>
      </c>
      <c r="D317" s="51" t="s">
        <v>49</v>
      </c>
      <c r="E317" s="53">
        <v>1</v>
      </c>
      <c r="F317" s="53"/>
      <c r="G317" s="53"/>
      <c r="H317" s="53"/>
      <c r="I317" s="53">
        <f>+E317+F317-G317</f>
        <v>1</v>
      </c>
      <c r="J317" s="53"/>
      <c r="K317" s="54">
        <v>60</v>
      </c>
      <c r="L317" s="54">
        <f t="shared" si="0"/>
        <v>60</v>
      </c>
      <c r="M317" s="8"/>
      <c r="N317" s="8"/>
      <c r="O317" s="9" t="s">
        <v>50</v>
      </c>
      <c r="P317" s="10"/>
    </row>
    <row r="318" spans="1:16" ht="49.5" customHeight="1">
      <c r="A318" s="51" t="s">
        <v>686</v>
      </c>
      <c r="B318" s="52" t="s">
        <v>328</v>
      </c>
      <c r="C318" s="44" t="s">
        <v>687</v>
      </c>
      <c r="D318" s="51" t="s">
        <v>49</v>
      </c>
      <c r="E318" s="53">
        <v>46</v>
      </c>
      <c r="F318" s="53"/>
      <c r="G318" s="53"/>
      <c r="H318" s="53"/>
      <c r="I318" s="53">
        <f>+E318+F318-G318</f>
        <v>46</v>
      </c>
      <c r="J318" s="53"/>
      <c r="K318" s="54">
        <v>8</v>
      </c>
      <c r="L318" s="54">
        <f t="shared" si="0"/>
        <v>368</v>
      </c>
      <c r="M318" s="8"/>
      <c r="N318" s="8"/>
      <c r="O318" s="9" t="s">
        <v>50</v>
      </c>
      <c r="P318" s="10"/>
    </row>
    <row r="319" spans="1:16" ht="49.5" customHeight="1">
      <c r="A319" s="51" t="s">
        <v>688</v>
      </c>
      <c r="B319" s="52"/>
      <c r="C319" s="44" t="s">
        <v>2675</v>
      </c>
      <c r="D319" s="51" t="s">
        <v>49</v>
      </c>
      <c r="E319" s="53">
        <v>1</v>
      </c>
      <c r="F319" s="53"/>
      <c r="G319" s="53"/>
      <c r="H319" s="53"/>
      <c r="I319" s="53">
        <f>+E319+F319-G319</f>
        <v>1</v>
      </c>
      <c r="J319" s="53"/>
      <c r="K319" s="54"/>
      <c r="L319" s="54">
        <f t="shared" si="0"/>
        <v>0</v>
      </c>
      <c r="M319" s="8">
        <v>40</v>
      </c>
      <c r="N319" s="8">
        <f>+M319*I319</f>
        <v>40</v>
      </c>
      <c r="O319" s="9" t="s">
        <v>50</v>
      </c>
      <c r="P319" s="10"/>
    </row>
    <row r="320" spans="1:16" ht="49.5" customHeight="1">
      <c r="A320" s="51" t="s">
        <v>689</v>
      </c>
      <c r="B320" s="52" t="s">
        <v>328</v>
      </c>
      <c r="C320" s="44" t="s">
        <v>690</v>
      </c>
      <c r="D320" s="51" t="s">
        <v>49</v>
      </c>
      <c r="E320" s="53">
        <v>218</v>
      </c>
      <c r="F320" s="53"/>
      <c r="G320" s="53"/>
      <c r="H320" s="53"/>
      <c r="I320" s="53">
        <f>+E320+F320-G320</f>
        <v>218</v>
      </c>
      <c r="J320" s="53"/>
      <c r="K320" s="54">
        <v>9</v>
      </c>
      <c r="L320" s="54">
        <f t="shared" si="0"/>
        <v>1962</v>
      </c>
      <c r="M320" s="8"/>
      <c r="N320" s="8"/>
      <c r="O320" s="9" t="s">
        <v>50</v>
      </c>
      <c r="P320" s="10"/>
    </row>
    <row r="321" spans="1:16" ht="49.5" customHeight="1">
      <c r="A321" s="51" t="s">
        <v>691</v>
      </c>
      <c r="B321" s="52"/>
      <c r="C321" s="44" t="s">
        <v>692</v>
      </c>
      <c r="D321" s="51" t="s">
        <v>49</v>
      </c>
      <c r="E321" s="53">
        <v>1</v>
      </c>
      <c r="F321" s="53"/>
      <c r="G321" s="53"/>
      <c r="H321" s="53"/>
      <c r="I321" s="53">
        <f>+E321+F321-G321</f>
        <v>1</v>
      </c>
      <c r="J321" s="53"/>
      <c r="K321" s="54">
        <v>362.17</v>
      </c>
      <c r="L321" s="54">
        <f t="shared" si="0"/>
        <v>362.17</v>
      </c>
      <c r="M321" s="8"/>
      <c r="N321" s="11"/>
      <c r="O321" s="12" t="s">
        <v>50</v>
      </c>
      <c r="P321" s="10"/>
    </row>
    <row r="322" spans="1:16" ht="49.5" customHeight="1">
      <c r="A322" s="51" t="s">
        <v>693</v>
      </c>
      <c r="B322" s="52">
        <v>45803</v>
      </c>
      <c r="C322" s="44" t="s">
        <v>694</v>
      </c>
      <c r="D322" s="51" t="s">
        <v>93</v>
      </c>
      <c r="E322" s="53">
        <v>1</v>
      </c>
      <c r="F322" s="53"/>
      <c r="G322" s="53"/>
      <c r="H322" s="53"/>
      <c r="I322" s="53">
        <f>+E322+F322-G322</f>
        <v>1</v>
      </c>
      <c r="J322" s="53"/>
      <c r="K322" s="54">
        <v>937</v>
      </c>
      <c r="L322" s="54">
        <f t="shared" si="0"/>
        <v>937</v>
      </c>
      <c r="M322" s="8"/>
      <c r="N322" s="8"/>
      <c r="O322" s="9" t="s">
        <v>104</v>
      </c>
      <c r="P322" s="10"/>
    </row>
    <row r="323" spans="1:16" ht="49.5" customHeight="1">
      <c r="A323" s="51" t="s">
        <v>695</v>
      </c>
      <c r="B323" s="52"/>
      <c r="C323" s="44" t="s">
        <v>696</v>
      </c>
      <c r="D323" s="51" t="s">
        <v>49</v>
      </c>
      <c r="E323" s="53">
        <v>3</v>
      </c>
      <c r="F323" s="53"/>
      <c r="G323" s="53"/>
      <c r="H323" s="53"/>
      <c r="I323" s="53">
        <f>+E323+F323-G323</f>
        <v>3</v>
      </c>
      <c r="J323" s="53"/>
      <c r="K323" s="54">
        <v>719.2</v>
      </c>
      <c r="L323" s="54">
        <f t="shared" si="0"/>
        <v>2157.6000000000004</v>
      </c>
      <c r="M323" s="8"/>
      <c r="N323" s="8"/>
      <c r="O323" s="9" t="s">
        <v>24</v>
      </c>
      <c r="P323" s="10"/>
    </row>
    <row r="324" spans="1:16" ht="49.5" customHeight="1">
      <c r="A324" s="51" t="s">
        <v>697</v>
      </c>
      <c r="B324" s="55" t="s">
        <v>111</v>
      </c>
      <c r="C324" s="44" t="s">
        <v>698</v>
      </c>
      <c r="D324" s="56" t="s">
        <v>113</v>
      </c>
      <c r="E324" s="53">
        <v>300</v>
      </c>
      <c r="F324" s="53"/>
      <c r="G324" s="53"/>
      <c r="H324" s="53"/>
      <c r="I324" s="53">
        <f>+E324+F324-G324</f>
        <v>300</v>
      </c>
      <c r="J324" s="53"/>
      <c r="K324" s="54">
        <v>4.5784000000000002</v>
      </c>
      <c r="L324" s="54">
        <f t="shared" si="0"/>
        <v>1373.52</v>
      </c>
      <c r="M324" s="8"/>
      <c r="N324" s="8"/>
      <c r="O324" s="9" t="s">
        <v>24</v>
      </c>
      <c r="P324" s="10"/>
    </row>
    <row r="325" spans="1:16" ht="49.5" customHeight="1">
      <c r="A325" s="51" t="s">
        <v>699</v>
      </c>
      <c r="B325" s="52"/>
      <c r="C325" s="44" t="s">
        <v>700</v>
      </c>
      <c r="D325" s="51" t="s">
        <v>49</v>
      </c>
      <c r="E325" s="53">
        <v>0</v>
      </c>
      <c r="F325" s="53"/>
      <c r="G325" s="53"/>
      <c r="H325" s="53"/>
      <c r="I325" s="53">
        <f>+E325+F325-G325</f>
        <v>0</v>
      </c>
      <c r="J325" s="53"/>
      <c r="K325" s="54">
        <v>415</v>
      </c>
      <c r="L325" s="54">
        <f t="shared" si="0"/>
        <v>0</v>
      </c>
      <c r="M325" s="8"/>
      <c r="N325" s="8"/>
      <c r="O325" s="9" t="s">
        <v>24</v>
      </c>
      <c r="P325" s="10"/>
    </row>
    <row r="326" spans="1:16" ht="49.5" customHeight="1">
      <c r="A326" s="51" t="s">
        <v>701</v>
      </c>
      <c r="B326" s="52">
        <v>45799</v>
      </c>
      <c r="C326" s="44" t="s">
        <v>702</v>
      </c>
      <c r="D326" s="51" t="s">
        <v>49</v>
      </c>
      <c r="E326" s="53">
        <v>19</v>
      </c>
      <c r="F326" s="53"/>
      <c r="G326" s="53"/>
      <c r="H326" s="53"/>
      <c r="I326" s="53">
        <f>+E326+F326-G326</f>
        <v>19</v>
      </c>
      <c r="J326" s="53"/>
      <c r="K326" s="54">
        <v>472</v>
      </c>
      <c r="L326" s="54">
        <f t="shared" si="0"/>
        <v>8968</v>
      </c>
      <c r="M326" s="8"/>
      <c r="N326" s="8"/>
      <c r="O326" s="9" t="s">
        <v>50</v>
      </c>
      <c r="P326" s="10"/>
    </row>
    <row r="327" spans="1:16" ht="49.5" customHeight="1">
      <c r="A327" s="51" t="s">
        <v>703</v>
      </c>
      <c r="B327" s="55" t="s">
        <v>111</v>
      </c>
      <c r="C327" s="44" t="s">
        <v>704</v>
      </c>
      <c r="D327" s="51" t="s">
        <v>49</v>
      </c>
      <c r="E327" s="53">
        <v>15</v>
      </c>
      <c r="F327" s="53"/>
      <c r="G327" s="53"/>
      <c r="H327" s="53"/>
      <c r="I327" s="53">
        <f>+E327+F327-G327</f>
        <v>15</v>
      </c>
      <c r="J327" s="53"/>
      <c r="K327" s="54">
        <v>47.813600000000001</v>
      </c>
      <c r="L327" s="54">
        <f t="shared" si="0"/>
        <v>717.20400000000006</v>
      </c>
      <c r="M327" s="8"/>
      <c r="N327" s="8"/>
      <c r="O327" s="9" t="s">
        <v>24</v>
      </c>
      <c r="P327" s="10"/>
    </row>
    <row r="328" spans="1:16" ht="49.5" customHeight="1">
      <c r="A328" s="51" t="s">
        <v>705</v>
      </c>
      <c r="B328" s="55" t="s">
        <v>111</v>
      </c>
      <c r="C328" s="44" t="s">
        <v>706</v>
      </c>
      <c r="D328" s="51" t="s">
        <v>49</v>
      </c>
      <c r="E328" s="53">
        <v>10</v>
      </c>
      <c r="F328" s="53"/>
      <c r="G328" s="53"/>
      <c r="H328" s="53"/>
      <c r="I328" s="53">
        <f>+E328+F328-G328</f>
        <v>10</v>
      </c>
      <c r="J328" s="53"/>
      <c r="K328" s="54">
        <v>41.654000000000003</v>
      </c>
      <c r="L328" s="54">
        <f t="shared" si="0"/>
        <v>416.54</v>
      </c>
      <c r="M328" s="8"/>
      <c r="N328" s="8"/>
      <c r="O328" s="9" t="s">
        <v>24</v>
      </c>
      <c r="P328" s="10"/>
    </row>
    <row r="329" spans="1:16" ht="49.5" customHeight="1">
      <c r="A329" s="51" t="s">
        <v>707</v>
      </c>
      <c r="B329" s="52">
        <v>45797</v>
      </c>
      <c r="C329" s="44" t="s">
        <v>708</v>
      </c>
      <c r="D329" s="51" t="s">
        <v>49</v>
      </c>
      <c r="E329" s="53">
        <v>20</v>
      </c>
      <c r="F329" s="53"/>
      <c r="G329" s="53"/>
      <c r="H329" s="53"/>
      <c r="I329" s="53">
        <f>+E329+F329-G329</f>
        <v>20</v>
      </c>
      <c r="J329" s="53"/>
      <c r="K329" s="54">
        <v>59</v>
      </c>
      <c r="L329" s="54">
        <f t="shared" si="0"/>
        <v>1180</v>
      </c>
      <c r="M329" s="8"/>
      <c r="N329" s="8"/>
      <c r="O329" s="9" t="s">
        <v>50</v>
      </c>
      <c r="P329" s="10"/>
    </row>
    <row r="330" spans="1:16" ht="49.5" customHeight="1">
      <c r="A330" s="51" t="s">
        <v>709</v>
      </c>
      <c r="B330" s="52">
        <v>45797</v>
      </c>
      <c r="C330" s="44" t="s">
        <v>710</v>
      </c>
      <c r="D330" s="51" t="s">
        <v>49</v>
      </c>
      <c r="E330" s="53">
        <v>20</v>
      </c>
      <c r="F330" s="53"/>
      <c r="G330" s="53"/>
      <c r="H330" s="53"/>
      <c r="I330" s="53">
        <f>+E330+F330-G330</f>
        <v>20</v>
      </c>
      <c r="J330" s="53"/>
      <c r="K330" s="54">
        <v>59</v>
      </c>
      <c r="L330" s="54">
        <f t="shared" si="0"/>
        <v>1180</v>
      </c>
      <c r="M330" s="8"/>
      <c r="N330" s="8"/>
      <c r="O330" s="9" t="s">
        <v>50</v>
      </c>
      <c r="P330" s="10"/>
    </row>
    <row r="331" spans="1:16" ht="49.5" customHeight="1">
      <c r="A331" s="51" t="s">
        <v>711</v>
      </c>
      <c r="B331" s="52"/>
      <c r="C331" s="44" t="s">
        <v>712</v>
      </c>
      <c r="D331" s="51" t="s">
        <v>49</v>
      </c>
      <c r="E331" s="53">
        <v>8</v>
      </c>
      <c r="F331" s="53"/>
      <c r="G331" s="53"/>
      <c r="H331" s="53"/>
      <c r="I331" s="53">
        <f>+E331+F331-G331</f>
        <v>8</v>
      </c>
      <c r="J331" s="53"/>
      <c r="K331" s="54">
        <v>79</v>
      </c>
      <c r="L331" s="54">
        <f t="shared" si="0"/>
        <v>632</v>
      </c>
      <c r="M331" s="8"/>
      <c r="N331" s="8"/>
      <c r="O331" s="9" t="s">
        <v>50</v>
      </c>
      <c r="P331" s="10"/>
    </row>
    <row r="332" spans="1:16" ht="49.5" customHeight="1">
      <c r="A332" s="51" t="s">
        <v>713</v>
      </c>
      <c r="B332" s="52"/>
      <c r="C332" s="44" t="s">
        <v>714</v>
      </c>
      <c r="D332" s="51" t="s">
        <v>49</v>
      </c>
      <c r="E332" s="53">
        <v>102</v>
      </c>
      <c r="F332" s="53"/>
      <c r="G332" s="53"/>
      <c r="H332" s="53"/>
      <c r="I332" s="53">
        <f>+E332+F332-G332</f>
        <v>102</v>
      </c>
      <c r="J332" s="53"/>
      <c r="K332" s="54">
        <v>40</v>
      </c>
      <c r="L332" s="54">
        <f t="shared" si="0"/>
        <v>4080</v>
      </c>
      <c r="M332" s="8"/>
      <c r="N332" s="8"/>
      <c r="O332" s="9" t="s">
        <v>17</v>
      </c>
      <c r="P332" s="10"/>
    </row>
    <row r="333" spans="1:16" ht="49.5" customHeight="1">
      <c r="A333" s="51" t="s">
        <v>715</v>
      </c>
      <c r="B333" s="52">
        <v>45514</v>
      </c>
      <c r="C333" s="44" t="s">
        <v>716</v>
      </c>
      <c r="D333" s="51" t="s">
        <v>49</v>
      </c>
      <c r="E333" s="53">
        <v>6</v>
      </c>
      <c r="F333" s="53"/>
      <c r="G333" s="53"/>
      <c r="H333" s="53"/>
      <c r="I333" s="53">
        <f>+E333+F333-G333</f>
        <v>6</v>
      </c>
      <c r="J333" s="53"/>
      <c r="K333" s="54">
        <v>60</v>
      </c>
      <c r="L333" s="54">
        <f t="shared" si="0"/>
        <v>360</v>
      </c>
      <c r="M333" s="8"/>
      <c r="N333" s="8"/>
      <c r="O333" s="9" t="s">
        <v>24</v>
      </c>
      <c r="P333" s="10"/>
    </row>
    <row r="334" spans="1:16" ht="49.5" customHeight="1">
      <c r="A334" s="51" t="s">
        <v>717</v>
      </c>
      <c r="B334" s="52">
        <v>45499</v>
      </c>
      <c r="C334" s="44" t="s">
        <v>718</v>
      </c>
      <c r="D334" s="51" t="s">
        <v>49</v>
      </c>
      <c r="E334" s="53">
        <v>2</v>
      </c>
      <c r="F334" s="53"/>
      <c r="G334" s="53"/>
      <c r="H334" s="53"/>
      <c r="I334" s="53">
        <f>+E334+F334-G334</f>
        <v>2</v>
      </c>
      <c r="J334" s="53"/>
      <c r="K334" s="54">
        <v>7360</v>
      </c>
      <c r="L334" s="54">
        <f t="shared" si="0"/>
        <v>14720</v>
      </c>
      <c r="M334" s="8"/>
      <c r="N334" s="8"/>
      <c r="O334" s="9" t="s">
        <v>24</v>
      </c>
      <c r="P334" s="10"/>
    </row>
    <row r="335" spans="1:16" ht="49.5" customHeight="1">
      <c r="A335" s="51" t="s">
        <v>719</v>
      </c>
      <c r="B335" s="52">
        <v>45536</v>
      </c>
      <c r="C335" s="44" t="s">
        <v>720</v>
      </c>
      <c r="D335" s="51" t="s">
        <v>49</v>
      </c>
      <c r="E335" s="53">
        <v>9</v>
      </c>
      <c r="F335" s="53"/>
      <c r="G335" s="53"/>
      <c r="H335" s="53"/>
      <c r="I335" s="53">
        <f>+E335+F335-G335</f>
        <v>9</v>
      </c>
      <c r="J335" s="53"/>
      <c r="K335" s="54">
        <v>125</v>
      </c>
      <c r="L335" s="54">
        <f t="shared" si="0"/>
        <v>1125</v>
      </c>
      <c r="M335" s="8"/>
      <c r="N335" s="8"/>
      <c r="O335" s="9" t="s">
        <v>24</v>
      </c>
      <c r="P335" s="10"/>
    </row>
    <row r="336" spans="1:16" ht="49.5" customHeight="1">
      <c r="A336" s="51" t="s">
        <v>721</v>
      </c>
      <c r="B336" s="52"/>
      <c r="C336" s="44" t="s">
        <v>722</v>
      </c>
      <c r="D336" s="51" t="s">
        <v>49</v>
      </c>
      <c r="E336" s="53">
        <v>3</v>
      </c>
      <c r="F336" s="53"/>
      <c r="G336" s="53"/>
      <c r="H336" s="53"/>
      <c r="I336" s="53">
        <f>+E336+F336-G336</f>
        <v>3</v>
      </c>
      <c r="J336" s="53"/>
      <c r="K336" s="54">
        <v>68</v>
      </c>
      <c r="L336" s="54">
        <f t="shared" si="0"/>
        <v>204</v>
      </c>
      <c r="M336" s="8"/>
      <c r="N336" s="8"/>
      <c r="O336" s="9" t="s">
        <v>24</v>
      </c>
      <c r="P336" s="10"/>
    </row>
    <row r="337" spans="1:16" ht="49.5" customHeight="1">
      <c r="A337" s="51" t="s">
        <v>723</v>
      </c>
      <c r="B337" s="52"/>
      <c r="C337" s="44" t="s">
        <v>724</v>
      </c>
      <c r="D337" s="51" t="s">
        <v>49</v>
      </c>
      <c r="E337" s="53">
        <v>92</v>
      </c>
      <c r="F337" s="53"/>
      <c r="G337" s="53"/>
      <c r="H337" s="53"/>
      <c r="I337" s="53">
        <f>+E337+F337-G337</f>
        <v>92</v>
      </c>
      <c r="J337" s="53"/>
      <c r="K337" s="54">
        <v>558</v>
      </c>
      <c r="L337" s="54">
        <f t="shared" si="0"/>
        <v>51336</v>
      </c>
      <c r="M337" s="8"/>
      <c r="N337" s="8"/>
      <c r="O337" s="9" t="s">
        <v>24</v>
      </c>
      <c r="P337" s="10"/>
    </row>
    <row r="338" spans="1:16" ht="49.5" customHeight="1">
      <c r="A338" s="51" t="s">
        <v>725</v>
      </c>
      <c r="B338" s="52"/>
      <c r="C338" s="44" t="s">
        <v>726</v>
      </c>
      <c r="D338" s="51" t="s">
        <v>49</v>
      </c>
      <c r="E338" s="53">
        <v>1</v>
      </c>
      <c r="F338" s="53"/>
      <c r="G338" s="53"/>
      <c r="H338" s="53"/>
      <c r="I338" s="53">
        <f>+E338+F338-G338</f>
        <v>1</v>
      </c>
      <c r="J338" s="53"/>
      <c r="K338" s="54">
        <v>415</v>
      </c>
      <c r="L338" s="54">
        <f t="shared" si="0"/>
        <v>415</v>
      </c>
      <c r="M338" s="8"/>
      <c r="N338" s="8"/>
      <c r="O338" s="9" t="s">
        <v>240</v>
      </c>
      <c r="P338" s="10"/>
    </row>
    <row r="339" spans="1:16" ht="49.5" customHeight="1">
      <c r="A339" s="51" t="s">
        <v>727</v>
      </c>
      <c r="B339" s="52">
        <v>45414</v>
      </c>
      <c r="C339" s="44" t="s">
        <v>728</v>
      </c>
      <c r="D339" s="51" t="s">
        <v>49</v>
      </c>
      <c r="E339" s="53">
        <v>6</v>
      </c>
      <c r="F339" s="53"/>
      <c r="G339" s="53"/>
      <c r="H339" s="53"/>
      <c r="I339" s="53">
        <f>+E339+F339-G339</f>
        <v>6</v>
      </c>
      <c r="J339" s="53"/>
      <c r="K339" s="54">
        <v>638.76</v>
      </c>
      <c r="L339" s="54">
        <f t="shared" si="0"/>
        <v>3832.56</v>
      </c>
      <c r="M339" s="8"/>
      <c r="N339" s="8"/>
      <c r="O339" s="9" t="s">
        <v>24</v>
      </c>
      <c r="P339" s="10"/>
    </row>
    <row r="340" spans="1:16" ht="49.5" customHeight="1">
      <c r="A340" s="51" t="s">
        <v>729</v>
      </c>
      <c r="B340" s="52">
        <v>45414</v>
      </c>
      <c r="C340" s="44" t="s">
        <v>730</v>
      </c>
      <c r="D340" s="51" t="s">
        <v>49</v>
      </c>
      <c r="E340" s="53">
        <v>7</v>
      </c>
      <c r="F340" s="53"/>
      <c r="G340" s="53"/>
      <c r="H340" s="53"/>
      <c r="I340" s="53">
        <f>+E340+F340-G340</f>
        <v>7</v>
      </c>
      <c r="J340" s="53"/>
      <c r="K340" s="54">
        <v>719.2</v>
      </c>
      <c r="L340" s="54">
        <f t="shared" si="0"/>
        <v>5034.4000000000005</v>
      </c>
      <c r="M340" s="8"/>
      <c r="N340" s="8"/>
      <c r="O340" s="9" t="s">
        <v>24</v>
      </c>
      <c r="P340" s="10"/>
    </row>
    <row r="341" spans="1:16" ht="49.5" customHeight="1">
      <c r="A341" s="51" t="s">
        <v>731</v>
      </c>
      <c r="B341" s="52">
        <v>45414</v>
      </c>
      <c r="C341" s="44" t="s">
        <v>732</v>
      </c>
      <c r="D341" s="51" t="s">
        <v>49</v>
      </c>
      <c r="E341" s="53">
        <v>1</v>
      </c>
      <c r="F341" s="53"/>
      <c r="G341" s="53"/>
      <c r="H341" s="53"/>
      <c r="I341" s="53">
        <f>+E341+F341-G341</f>
        <v>1</v>
      </c>
      <c r="J341" s="53"/>
      <c r="K341" s="54">
        <v>7360</v>
      </c>
      <c r="L341" s="54">
        <f t="shared" si="0"/>
        <v>7360</v>
      </c>
      <c r="M341" s="8"/>
      <c r="N341" s="8"/>
      <c r="O341" s="9" t="s">
        <v>24</v>
      </c>
      <c r="P341" s="10"/>
    </row>
    <row r="342" spans="1:16" ht="49.5" customHeight="1">
      <c r="A342" s="51" t="s">
        <v>733</v>
      </c>
      <c r="B342" s="55" t="s">
        <v>111</v>
      </c>
      <c r="C342" s="44" t="s">
        <v>734</v>
      </c>
      <c r="D342" s="56" t="s">
        <v>211</v>
      </c>
      <c r="E342" s="53">
        <v>6</v>
      </c>
      <c r="F342" s="53"/>
      <c r="G342" s="53"/>
      <c r="H342" s="53"/>
      <c r="I342" s="53">
        <f>+E342+F342-G342</f>
        <v>6</v>
      </c>
      <c r="J342" s="53"/>
      <c r="K342" s="54">
        <v>1614.3815999999999</v>
      </c>
      <c r="L342" s="54">
        <f t="shared" si="0"/>
        <v>9686.2896000000001</v>
      </c>
      <c r="M342" s="8"/>
      <c r="N342" s="8"/>
      <c r="O342" s="9" t="s">
        <v>24</v>
      </c>
      <c r="P342" s="10"/>
    </row>
    <row r="343" spans="1:16" ht="49.5" customHeight="1">
      <c r="A343" s="51" t="s">
        <v>735</v>
      </c>
      <c r="B343" s="52"/>
      <c r="C343" s="44" t="s">
        <v>736</v>
      </c>
      <c r="D343" s="51" t="s">
        <v>49</v>
      </c>
      <c r="E343" s="53">
        <v>8</v>
      </c>
      <c r="F343" s="53"/>
      <c r="G343" s="53"/>
      <c r="H343" s="53"/>
      <c r="I343" s="53">
        <f>+E343+F343-G343</f>
        <v>8</v>
      </c>
      <c r="J343" s="53"/>
      <c r="K343" s="54">
        <v>2646</v>
      </c>
      <c r="L343" s="54">
        <f t="shared" si="0"/>
        <v>21168</v>
      </c>
      <c r="M343" s="8"/>
      <c r="N343" s="8"/>
      <c r="O343" s="9" t="s">
        <v>24</v>
      </c>
      <c r="P343" s="10"/>
    </row>
    <row r="344" spans="1:16" ht="49.5" customHeight="1">
      <c r="A344" s="51" t="s">
        <v>737</v>
      </c>
      <c r="B344" s="52"/>
      <c r="C344" s="44" t="s">
        <v>738</v>
      </c>
      <c r="D344" s="51" t="s">
        <v>49</v>
      </c>
      <c r="E344" s="53">
        <v>5</v>
      </c>
      <c r="F344" s="53"/>
      <c r="G344" s="53"/>
      <c r="H344" s="53"/>
      <c r="I344" s="53">
        <f>+E344+F344-G344</f>
        <v>5</v>
      </c>
      <c r="J344" s="53"/>
      <c r="K344" s="54">
        <v>3016</v>
      </c>
      <c r="L344" s="54">
        <f t="shared" si="0"/>
        <v>15080</v>
      </c>
      <c r="M344" s="8"/>
      <c r="N344" s="8"/>
      <c r="O344" s="9" t="s">
        <v>24</v>
      </c>
      <c r="P344" s="10"/>
    </row>
    <row r="345" spans="1:16" ht="49.5" customHeight="1">
      <c r="A345" s="51" t="s">
        <v>739</v>
      </c>
      <c r="B345" s="52"/>
      <c r="C345" s="44" t="s">
        <v>740</v>
      </c>
      <c r="D345" s="51" t="s">
        <v>49</v>
      </c>
      <c r="E345" s="53">
        <v>2</v>
      </c>
      <c r="F345" s="53"/>
      <c r="G345" s="53"/>
      <c r="H345" s="53"/>
      <c r="I345" s="53">
        <f>+E345+F345-G345</f>
        <v>2</v>
      </c>
      <c r="J345" s="53"/>
      <c r="K345" s="54"/>
      <c r="L345" s="54">
        <f t="shared" si="0"/>
        <v>0</v>
      </c>
      <c r="M345" s="8"/>
      <c r="N345" s="8"/>
      <c r="O345" s="9" t="s">
        <v>24</v>
      </c>
      <c r="P345" s="10"/>
    </row>
    <row r="346" spans="1:16" ht="49.5" customHeight="1">
      <c r="A346" s="51" t="s">
        <v>741</v>
      </c>
      <c r="B346" s="52"/>
      <c r="C346" s="44" t="s">
        <v>742</v>
      </c>
      <c r="D346" s="51" t="s">
        <v>49</v>
      </c>
      <c r="E346" s="53">
        <v>0</v>
      </c>
      <c r="F346" s="53"/>
      <c r="G346" s="53"/>
      <c r="H346" s="53"/>
      <c r="I346" s="53">
        <f>+E346+F346-G346</f>
        <v>0</v>
      </c>
      <c r="J346" s="53"/>
      <c r="K346" s="54">
        <v>35</v>
      </c>
      <c r="L346" s="54">
        <f t="shared" si="0"/>
        <v>0</v>
      </c>
      <c r="M346" s="8"/>
      <c r="N346" s="8"/>
      <c r="O346" s="9" t="s">
        <v>194</v>
      </c>
      <c r="P346" s="10"/>
    </row>
    <row r="347" spans="1:16" ht="49.5" customHeight="1">
      <c r="A347" s="51" t="s">
        <v>743</v>
      </c>
      <c r="B347" s="52">
        <v>45536</v>
      </c>
      <c r="C347" s="44" t="s">
        <v>744</v>
      </c>
      <c r="D347" s="51" t="s">
        <v>49</v>
      </c>
      <c r="E347" s="53">
        <v>1</v>
      </c>
      <c r="F347" s="53"/>
      <c r="G347" s="53"/>
      <c r="H347" s="53"/>
      <c r="I347" s="53">
        <f>+E347+F347-G347</f>
        <v>1</v>
      </c>
      <c r="J347" s="53"/>
      <c r="K347" s="54">
        <v>379</v>
      </c>
      <c r="L347" s="54">
        <f t="shared" si="0"/>
        <v>379</v>
      </c>
      <c r="M347" s="8"/>
      <c r="N347" s="8"/>
      <c r="O347" s="9" t="s">
        <v>17</v>
      </c>
      <c r="P347" s="10"/>
    </row>
    <row r="348" spans="1:16" ht="49.5" customHeight="1">
      <c r="A348" s="51" t="s">
        <v>745</v>
      </c>
      <c r="B348" s="52"/>
      <c r="C348" s="44" t="s">
        <v>746</v>
      </c>
      <c r="D348" s="51" t="s">
        <v>49</v>
      </c>
      <c r="E348" s="53">
        <v>2</v>
      </c>
      <c r="F348" s="53"/>
      <c r="G348" s="53"/>
      <c r="H348" s="53"/>
      <c r="I348" s="53">
        <f>+E348+F348-G348</f>
        <v>2</v>
      </c>
      <c r="J348" s="53"/>
      <c r="K348" s="54">
        <v>321.79000000000002</v>
      </c>
      <c r="L348" s="54">
        <f t="shared" si="0"/>
        <v>643.58000000000004</v>
      </c>
      <c r="M348" s="8"/>
      <c r="N348" s="8"/>
      <c r="O348" s="9" t="s">
        <v>24</v>
      </c>
      <c r="P348" s="10"/>
    </row>
    <row r="349" spans="1:16" ht="49.5" customHeight="1">
      <c r="A349" s="51" t="s">
        <v>747</v>
      </c>
      <c r="B349" s="52">
        <v>45701</v>
      </c>
      <c r="C349" s="44" t="s">
        <v>748</v>
      </c>
      <c r="D349" s="51" t="s">
        <v>49</v>
      </c>
      <c r="E349" s="53">
        <v>0</v>
      </c>
      <c r="F349" s="53"/>
      <c r="G349" s="53"/>
      <c r="H349" s="53"/>
      <c r="I349" s="53">
        <f>+E349+F349-G349</f>
        <v>0</v>
      </c>
      <c r="J349" s="53"/>
      <c r="K349" s="54">
        <v>46572.24</v>
      </c>
      <c r="L349" s="54">
        <f t="shared" si="0"/>
        <v>0</v>
      </c>
      <c r="M349" s="8"/>
      <c r="N349" s="8"/>
      <c r="O349" s="9" t="s">
        <v>32</v>
      </c>
      <c r="P349" s="10"/>
    </row>
    <row r="350" spans="1:16" ht="49.5" customHeight="1">
      <c r="A350" s="51" t="s">
        <v>749</v>
      </c>
      <c r="B350" s="52">
        <v>45877</v>
      </c>
      <c r="C350" s="44" t="s">
        <v>750</v>
      </c>
      <c r="D350" s="51" t="s">
        <v>49</v>
      </c>
      <c r="E350" s="53">
        <v>79</v>
      </c>
      <c r="F350" s="53"/>
      <c r="G350" s="53">
        <v>2</v>
      </c>
      <c r="H350" s="53"/>
      <c r="I350" s="53">
        <f>+E350+F350-G350</f>
        <v>77</v>
      </c>
      <c r="J350" s="53"/>
      <c r="K350" s="54">
        <v>9.5</v>
      </c>
      <c r="L350" s="54">
        <f t="shared" si="0"/>
        <v>731.5</v>
      </c>
      <c r="M350" s="8"/>
      <c r="N350" s="8"/>
      <c r="O350" s="9" t="s">
        <v>50</v>
      </c>
      <c r="P350" s="10"/>
    </row>
    <row r="351" spans="1:16" ht="49.5" customHeight="1">
      <c r="A351" s="51" t="s">
        <v>751</v>
      </c>
      <c r="B351" s="52">
        <v>45877</v>
      </c>
      <c r="C351" s="44" t="s">
        <v>752</v>
      </c>
      <c r="D351" s="51" t="s">
        <v>49</v>
      </c>
      <c r="E351" s="53">
        <v>123</v>
      </c>
      <c r="F351" s="53"/>
      <c r="G351" s="53">
        <v>2</v>
      </c>
      <c r="H351" s="53"/>
      <c r="I351" s="53">
        <f>+E351+F351-G351</f>
        <v>121</v>
      </c>
      <c r="J351" s="53"/>
      <c r="K351" s="54">
        <v>6.49</v>
      </c>
      <c r="L351" s="54">
        <f t="shared" si="0"/>
        <v>785.29000000000008</v>
      </c>
      <c r="M351" s="8"/>
      <c r="N351" s="8"/>
      <c r="O351" s="9" t="s">
        <v>50</v>
      </c>
      <c r="P351" s="10"/>
    </row>
    <row r="352" spans="1:16" ht="49.5" customHeight="1">
      <c r="A352" s="51" t="s">
        <v>753</v>
      </c>
      <c r="B352" s="52">
        <v>45877</v>
      </c>
      <c r="C352" s="44" t="s">
        <v>754</v>
      </c>
      <c r="D352" s="51" t="s">
        <v>49</v>
      </c>
      <c r="E352" s="53">
        <v>90</v>
      </c>
      <c r="F352" s="53"/>
      <c r="G352" s="53"/>
      <c r="H352" s="53"/>
      <c r="I352" s="53">
        <f>+E352+F352-G352</f>
        <v>90</v>
      </c>
      <c r="J352" s="53"/>
      <c r="K352" s="54">
        <v>25.96</v>
      </c>
      <c r="L352" s="54">
        <f t="shared" si="0"/>
        <v>2336.4</v>
      </c>
      <c r="M352" s="8"/>
      <c r="N352" s="8"/>
      <c r="O352" s="9" t="s">
        <v>50</v>
      </c>
      <c r="P352" s="10"/>
    </row>
    <row r="353" spans="1:16" ht="49.5" customHeight="1">
      <c r="A353" s="51" t="s">
        <v>755</v>
      </c>
      <c r="B353" s="52">
        <v>45804</v>
      </c>
      <c r="C353" s="44" t="s">
        <v>756</v>
      </c>
      <c r="D353" s="51" t="s">
        <v>49</v>
      </c>
      <c r="E353" s="53">
        <v>76</v>
      </c>
      <c r="F353" s="53"/>
      <c r="G353" s="53"/>
      <c r="H353" s="53"/>
      <c r="I353" s="53">
        <f>+E353+F353-G353</f>
        <v>76</v>
      </c>
      <c r="J353" s="53"/>
      <c r="K353" s="54">
        <v>9</v>
      </c>
      <c r="L353" s="54">
        <f t="shared" si="0"/>
        <v>684</v>
      </c>
      <c r="M353" s="8"/>
      <c r="N353" s="8"/>
      <c r="O353" s="9" t="s">
        <v>50</v>
      </c>
      <c r="P353" s="10"/>
    </row>
    <row r="354" spans="1:16" ht="49.5" customHeight="1">
      <c r="A354" s="51" t="s">
        <v>757</v>
      </c>
      <c r="B354" s="52">
        <v>45804</v>
      </c>
      <c r="C354" s="44" t="s">
        <v>758</v>
      </c>
      <c r="D354" s="51" t="s">
        <v>49</v>
      </c>
      <c r="E354" s="53">
        <v>55</v>
      </c>
      <c r="F354" s="53"/>
      <c r="G354" s="53"/>
      <c r="H354" s="53"/>
      <c r="I354" s="53">
        <f>+E354+F354-G354</f>
        <v>55</v>
      </c>
      <c r="J354" s="53"/>
      <c r="K354" s="54">
        <v>91</v>
      </c>
      <c r="L354" s="54">
        <f t="shared" si="0"/>
        <v>5005</v>
      </c>
      <c r="M354" s="8"/>
      <c r="N354" s="8"/>
      <c r="O354" s="9" t="s">
        <v>50</v>
      </c>
      <c r="P354" s="10"/>
    </row>
    <row r="355" spans="1:16" ht="49.5" customHeight="1">
      <c r="A355" s="51" t="s">
        <v>759</v>
      </c>
      <c r="B355" s="52">
        <v>45804</v>
      </c>
      <c r="C355" s="44" t="s">
        <v>760</v>
      </c>
      <c r="D355" s="51" t="s">
        <v>49</v>
      </c>
      <c r="E355" s="53">
        <v>91</v>
      </c>
      <c r="F355" s="53"/>
      <c r="G355" s="53"/>
      <c r="H355" s="53"/>
      <c r="I355" s="53">
        <f>+E355+F355-G355</f>
        <v>91</v>
      </c>
      <c r="J355" s="53"/>
      <c r="K355" s="54">
        <v>9</v>
      </c>
      <c r="L355" s="54">
        <f t="shared" si="0"/>
        <v>819</v>
      </c>
      <c r="M355" s="8"/>
      <c r="N355" s="8"/>
      <c r="O355" s="9" t="s">
        <v>50</v>
      </c>
      <c r="P355" s="10"/>
    </row>
    <row r="356" spans="1:16" ht="49.5" customHeight="1">
      <c r="A356" s="51" t="s">
        <v>761</v>
      </c>
      <c r="B356" s="52"/>
      <c r="C356" s="44" t="s">
        <v>762</v>
      </c>
      <c r="D356" s="51" t="s">
        <v>49</v>
      </c>
      <c r="E356" s="53">
        <v>51</v>
      </c>
      <c r="F356" s="53"/>
      <c r="G356" s="53"/>
      <c r="H356" s="53"/>
      <c r="I356" s="53">
        <f>+E356+F356-G356</f>
        <v>51</v>
      </c>
      <c r="J356" s="53"/>
      <c r="K356" s="54">
        <v>155</v>
      </c>
      <c r="L356" s="54">
        <f t="shared" si="0"/>
        <v>7905</v>
      </c>
      <c r="M356" s="8"/>
      <c r="N356" s="8"/>
      <c r="O356" s="9" t="s">
        <v>178</v>
      </c>
      <c r="P356" s="10"/>
    </row>
    <row r="357" spans="1:16" ht="49.5" customHeight="1">
      <c r="A357" s="51" t="s">
        <v>763</v>
      </c>
      <c r="B357" s="52">
        <v>45469</v>
      </c>
      <c r="C357" s="44" t="s">
        <v>764</v>
      </c>
      <c r="D357" s="51" t="s">
        <v>49</v>
      </c>
      <c r="E357" s="53">
        <v>270</v>
      </c>
      <c r="F357" s="53"/>
      <c r="G357" s="53"/>
      <c r="H357" s="53"/>
      <c r="I357" s="53">
        <f>+E357+F357-G357</f>
        <v>270</v>
      </c>
      <c r="J357" s="53"/>
      <c r="K357" s="54"/>
      <c r="L357" s="54">
        <f t="shared" si="0"/>
        <v>0</v>
      </c>
      <c r="M357" s="8">
        <v>180</v>
      </c>
      <c r="N357" s="8">
        <f>+I357*M357</f>
        <v>48600</v>
      </c>
      <c r="O357" s="9"/>
      <c r="P357" s="10"/>
    </row>
    <row r="358" spans="1:16" ht="49.5" customHeight="1">
      <c r="A358" s="51" t="s">
        <v>765</v>
      </c>
      <c r="B358" s="52" t="s">
        <v>34</v>
      </c>
      <c r="C358" s="44" t="s">
        <v>766</v>
      </c>
      <c r="D358" s="51" t="s">
        <v>49</v>
      </c>
      <c r="E358" s="53">
        <v>0</v>
      </c>
      <c r="F358" s="53">
        <v>30</v>
      </c>
      <c r="G358" s="53"/>
      <c r="H358" s="53"/>
      <c r="I358" s="53">
        <f>+E358+F358-G358</f>
        <v>30</v>
      </c>
      <c r="J358" s="53">
        <v>5</v>
      </c>
      <c r="K358" s="54">
        <v>578.20000000000005</v>
      </c>
      <c r="L358" s="54">
        <f t="shared" si="0"/>
        <v>17346</v>
      </c>
      <c r="M358" s="8"/>
      <c r="N358" s="8"/>
      <c r="O358" s="9" t="s">
        <v>36</v>
      </c>
      <c r="P358" s="10"/>
    </row>
    <row r="359" spans="1:16" ht="49.5" customHeight="1">
      <c r="A359" s="51" t="s">
        <v>767</v>
      </c>
      <c r="B359" s="52"/>
      <c r="C359" s="44" t="s">
        <v>768</v>
      </c>
      <c r="D359" s="51" t="s">
        <v>49</v>
      </c>
      <c r="E359" s="53">
        <v>6300</v>
      </c>
      <c r="F359" s="53"/>
      <c r="G359" s="53"/>
      <c r="H359" s="53"/>
      <c r="I359" s="53">
        <f>+E359+F359-G359</f>
        <v>6300</v>
      </c>
      <c r="J359" s="53"/>
      <c r="K359" s="54"/>
      <c r="L359" s="54">
        <f t="shared" si="0"/>
        <v>0</v>
      </c>
      <c r="M359" s="8">
        <v>20</v>
      </c>
      <c r="N359" s="8">
        <f>+I359*M359</f>
        <v>126000</v>
      </c>
      <c r="O359" s="9"/>
      <c r="P359" s="10"/>
    </row>
    <row r="360" spans="1:16" ht="49.5" customHeight="1">
      <c r="A360" s="51" t="s">
        <v>769</v>
      </c>
      <c r="B360" s="52">
        <v>45414</v>
      </c>
      <c r="C360" s="44" t="s">
        <v>770</v>
      </c>
      <c r="D360" s="51" t="s">
        <v>49</v>
      </c>
      <c r="E360" s="53">
        <v>3</v>
      </c>
      <c r="F360" s="53"/>
      <c r="G360" s="53"/>
      <c r="H360" s="53"/>
      <c r="I360" s="53">
        <f>+E360+F360-G360</f>
        <v>3</v>
      </c>
      <c r="J360" s="53"/>
      <c r="K360" s="54">
        <v>5310</v>
      </c>
      <c r="L360" s="54">
        <f t="shared" si="0"/>
        <v>15930</v>
      </c>
      <c r="M360" s="8"/>
      <c r="N360" s="8"/>
      <c r="O360" s="9" t="s">
        <v>104</v>
      </c>
      <c r="P360" s="10"/>
    </row>
    <row r="361" spans="1:16" ht="49.5" customHeight="1">
      <c r="A361" s="51" t="s">
        <v>771</v>
      </c>
      <c r="B361" s="52"/>
      <c r="C361" s="44" t="s">
        <v>772</v>
      </c>
      <c r="D361" s="51" t="s">
        <v>49</v>
      </c>
      <c r="E361" s="53">
        <v>1</v>
      </c>
      <c r="F361" s="53"/>
      <c r="G361" s="53"/>
      <c r="H361" s="53"/>
      <c r="I361" s="53">
        <f>+E361+F361-G361</f>
        <v>1</v>
      </c>
      <c r="J361" s="53"/>
      <c r="K361" s="54">
        <v>5310</v>
      </c>
      <c r="L361" s="54">
        <f t="shared" si="0"/>
        <v>5310</v>
      </c>
      <c r="M361" s="8"/>
      <c r="N361" s="8"/>
      <c r="O361" s="9" t="s">
        <v>104</v>
      </c>
      <c r="P361" s="10"/>
    </row>
    <row r="362" spans="1:16" ht="49.5" customHeight="1">
      <c r="A362" s="51" t="s">
        <v>773</v>
      </c>
      <c r="B362" s="52"/>
      <c r="C362" s="44" t="s">
        <v>774</v>
      </c>
      <c r="D362" s="51" t="s">
        <v>49</v>
      </c>
      <c r="E362" s="53">
        <v>3</v>
      </c>
      <c r="F362" s="53"/>
      <c r="G362" s="53"/>
      <c r="H362" s="53"/>
      <c r="I362" s="53">
        <f>+E362+F362-G362</f>
        <v>3</v>
      </c>
      <c r="J362" s="53"/>
      <c r="K362" s="54">
        <v>8614</v>
      </c>
      <c r="L362" s="54">
        <f t="shared" si="0"/>
        <v>25842</v>
      </c>
      <c r="M362" s="8"/>
      <c r="N362" s="8"/>
      <c r="O362" s="9" t="s">
        <v>104</v>
      </c>
      <c r="P362" s="10"/>
    </row>
    <row r="363" spans="1:16" ht="49.5" customHeight="1">
      <c r="A363" s="51" t="s">
        <v>775</v>
      </c>
      <c r="B363" s="52"/>
      <c r="C363" s="44" t="s">
        <v>776</v>
      </c>
      <c r="D363" s="51" t="s">
        <v>49</v>
      </c>
      <c r="E363" s="53">
        <v>1</v>
      </c>
      <c r="F363" s="53"/>
      <c r="G363" s="53"/>
      <c r="H363" s="53"/>
      <c r="I363" s="53">
        <f>+E363+F363-G363</f>
        <v>1</v>
      </c>
      <c r="J363" s="53"/>
      <c r="K363" s="54">
        <v>8614</v>
      </c>
      <c r="L363" s="54">
        <f t="shared" si="0"/>
        <v>8614</v>
      </c>
      <c r="M363" s="8"/>
      <c r="N363" s="8"/>
      <c r="O363" s="9" t="s">
        <v>104</v>
      </c>
      <c r="P363" s="10"/>
    </row>
    <row r="364" spans="1:16" ht="49.5" customHeight="1">
      <c r="A364" s="51" t="s">
        <v>777</v>
      </c>
      <c r="B364" s="52"/>
      <c r="C364" s="44" t="s">
        <v>778</v>
      </c>
      <c r="D364" s="51" t="s">
        <v>49</v>
      </c>
      <c r="E364" s="53">
        <v>246</v>
      </c>
      <c r="F364" s="53"/>
      <c r="G364" s="53"/>
      <c r="H364" s="53"/>
      <c r="I364" s="53">
        <f>+E364+F364-G364</f>
        <v>246</v>
      </c>
      <c r="J364" s="53"/>
      <c r="K364" s="54">
        <v>4.7</v>
      </c>
      <c r="L364" s="54">
        <f t="shared" si="0"/>
        <v>1156.2</v>
      </c>
      <c r="M364" s="8"/>
      <c r="N364" s="8"/>
      <c r="O364" s="9" t="s">
        <v>249</v>
      </c>
      <c r="P364" s="10"/>
    </row>
    <row r="365" spans="1:16" ht="49.5" customHeight="1">
      <c r="A365" s="51" t="s">
        <v>779</v>
      </c>
      <c r="B365" s="52"/>
      <c r="C365" s="44" t="s">
        <v>780</v>
      </c>
      <c r="D365" s="51" t="s">
        <v>49</v>
      </c>
      <c r="E365" s="53">
        <v>200</v>
      </c>
      <c r="F365" s="53"/>
      <c r="G365" s="53"/>
      <c r="H365" s="53"/>
      <c r="I365" s="53">
        <f>+E365+F365-G365</f>
        <v>200</v>
      </c>
      <c r="J365" s="53"/>
      <c r="K365" s="54">
        <v>4.7</v>
      </c>
      <c r="L365" s="54">
        <f t="shared" si="0"/>
        <v>940</v>
      </c>
      <c r="M365" s="8"/>
      <c r="N365" s="8"/>
      <c r="O365" s="9" t="s">
        <v>249</v>
      </c>
      <c r="P365" s="10"/>
    </row>
    <row r="366" spans="1:16" ht="49.5" customHeight="1">
      <c r="A366" s="51" t="s">
        <v>781</v>
      </c>
      <c r="B366" s="52" t="s">
        <v>97</v>
      </c>
      <c r="C366" s="44" t="s">
        <v>782</v>
      </c>
      <c r="D366" s="51" t="s">
        <v>49</v>
      </c>
      <c r="E366" s="53">
        <v>3</v>
      </c>
      <c r="F366" s="53"/>
      <c r="G366" s="53"/>
      <c r="H366" s="53"/>
      <c r="I366" s="53">
        <f>+E366+F366-G366</f>
        <v>3</v>
      </c>
      <c r="J366" s="53"/>
      <c r="K366" s="54">
        <v>159.30000000000001</v>
      </c>
      <c r="L366" s="54">
        <f t="shared" si="0"/>
        <v>477.90000000000003</v>
      </c>
      <c r="M366" s="8"/>
      <c r="N366" s="8"/>
      <c r="O366" s="9" t="s">
        <v>194</v>
      </c>
      <c r="P366" s="10"/>
    </row>
    <row r="367" spans="1:16" ht="49.5" customHeight="1">
      <c r="A367" s="51" t="s">
        <v>783</v>
      </c>
      <c r="B367" s="52"/>
      <c r="C367" s="44" t="s">
        <v>784</v>
      </c>
      <c r="D367" s="51" t="s">
        <v>49</v>
      </c>
      <c r="E367" s="53">
        <v>100</v>
      </c>
      <c r="F367" s="53"/>
      <c r="G367" s="53"/>
      <c r="H367" s="53"/>
      <c r="I367" s="53">
        <f>+E367+F367-G367</f>
        <v>100</v>
      </c>
      <c r="J367" s="53"/>
      <c r="K367" s="54">
        <v>4.7</v>
      </c>
      <c r="L367" s="54">
        <f t="shared" si="0"/>
        <v>470</v>
      </c>
      <c r="M367" s="8"/>
      <c r="N367" s="8"/>
      <c r="O367" s="9" t="s">
        <v>249</v>
      </c>
      <c r="P367" s="10"/>
    </row>
    <row r="368" spans="1:16" ht="49.5" customHeight="1">
      <c r="A368" s="51" t="s">
        <v>785</v>
      </c>
      <c r="B368" s="52"/>
      <c r="C368" s="44" t="s">
        <v>786</v>
      </c>
      <c r="D368" s="51" t="s">
        <v>49</v>
      </c>
      <c r="E368" s="53">
        <v>6</v>
      </c>
      <c r="F368" s="53"/>
      <c r="G368" s="53"/>
      <c r="H368" s="53"/>
      <c r="I368" s="53">
        <f>+E368+F368-G368</f>
        <v>6</v>
      </c>
      <c r="J368" s="53"/>
      <c r="K368" s="54">
        <v>92</v>
      </c>
      <c r="L368" s="54">
        <f t="shared" si="0"/>
        <v>552</v>
      </c>
      <c r="M368" s="8"/>
      <c r="N368" s="8"/>
      <c r="O368" s="9" t="s">
        <v>50</v>
      </c>
      <c r="P368" s="10"/>
    </row>
    <row r="369" spans="1:16" ht="49.5" customHeight="1">
      <c r="A369" s="51" t="s">
        <v>787</v>
      </c>
      <c r="B369" s="52" t="s">
        <v>34</v>
      </c>
      <c r="C369" s="44" t="s">
        <v>788</v>
      </c>
      <c r="D369" s="51" t="s">
        <v>49</v>
      </c>
      <c r="E369" s="53">
        <v>7</v>
      </c>
      <c r="F369" s="53">
        <v>20</v>
      </c>
      <c r="G369" s="53">
        <v>7</v>
      </c>
      <c r="H369" s="53"/>
      <c r="I369" s="53">
        <f>+E369+F369-G369</f>
        <v>20</v>
      </c>
      <c r="J369" s="53"/>
      <c r="K369" s="54">
        <v>33.535600000000002</v>
      </c>
      <c r="L369" s="54">
        <f t="shared" si="0"/>
        <v>670.71199999999999</v>
      </c>
      <c r="M369" s="8"/>
      <c r="N369" s="8"/>
      <c r="O369" s="9" t="s">
        <v>36</v>
      </c>
      <c r="P369" s="10"/>
    </row>
    <row r="370" spans="1:16" ht="49.5" customHeight="1">
      <c r="A370" s="51" t="s">
        <v>789</v>
      </c>
      <c r="B370" s="52">
        <v>45530</v>
      </c>
      <c r="C370" s="44" t="s">
        <v>790</v>
      </c>
      <c r="D370" s="51" t="s">
        <v>49</v>
      </c>
      <c r="E370" s="53">
        <v>0</v>
      </c>
      <c r="F370" s="53"/>
      <c r="G370" s="53"/>
      <c r="H370" s="53"/>
      <c r="I370" s="53">
        <f>+E370+F370-G370</f>
        <v>0</v>
      </c>
      <c r="J370" s="53"/>
      <c r="K370" s="54">
        <v>3498.7</v>
      </c>
      <c r="L370" s="54">
        <f t="shared" si="0"/>
        <v>0</v>
      </c>
      <c r="M370" s="8"/>
      <c r="N370" s="8"/>
      <c r="O370" s="9" t="s">
        <v>217</v>
      </c>
      <c r="P370" s="10"/>
    </row>
    <row r="371" spans="1:16" ht="49.5" customHeight="1">
      <c r="A371" s="51" t="s">
        <v>791</v>
      </c>
      <c r="B371" s="52"/>
      <c r="C371" s="44" t="s">
        <v>792</v>
      </c>
      <c r="D371" s="51" t="s">
        <v>49</v>
      </c>
      <c r="E371" s="53">
        <v>13</v>
      </c>
      <c r="F371" s="53"/>
      <c r="G371" s="53"/>
      <c r="H371" s="53"/>
      <c r="I371" s="53">
        <f>+E371+F371-G371</f>
        <v>13</v>
      </c>
      <c r="J371" s="53">
        <v>13</v>
      </c>
      <c r="K371" s="54">
        <v>44</v>
      </c>
      <c r="L371" s="54">
        <f t="shared" si="0"/>
        <v>572</v>
      </c>
      <c r="M371" s="8"/>
      <c r="N371" s="8"/>
      <c r="O371" s="9" t="s">
        <v>36</v>
      </c>
      <c r="P371" s="10"/>
    </row>
    <row r="372" spans="1:16" ht="49.5" customHeight="1">
      <c r="A372" s="51" t="s">
        <v>793</v>
      </c>
      <c r="B372" s="52"/>
      <c r="C372" s="44" t="s">
        <v>794</v>
      </c>
      <c r="D372" s="51" t="s">
        <v>49</v>
      </c>
      <c r="E372" s="53">
        <v>2450</v>
      </c>
      <c r="F372" s="53"/>
      <c r="G372" s="53"/>
      <c r="H372" s="53"/>
      <c r="I372" s="53">
        <f>+E372+F372-G372</f>
        <v>2450</v>
      </c>
      <c r="J372" s="53"/>
      <c r="K372" s="54"/>
      <c r="L372" s="54">
        <f t="shared" si="0"/>
        <v>0</v>
      </c>
      <c r="M372" s="8"/>
      <c r="N372" s="8"/>
      <c r="O372" s="9" t="s">
        <v>194</v>
      </c>
      <c r="P372" s="10"/>
    </row>
    <row r="373" spans="1:16" ht="49.5" customHeight="1">
      <c r="A373" s="51" t="s">
        <v>795</v>
      </c>
      <c r="B373" s="52"/>
      <c r="C373" s="44" t="s">
        <v>796</v>
      </c>
      <c r="D373" s="51" t="s">
        <v>49</v>
      </c>
      <c r="E373" s="53">
        <v>30</v>
      </c>
      <c r="F373" s="53"/>
      <c r="G373" s="53"/>
      <c r="H373" s="53"/>
      <c r="I373" s="53">
        <f>+E373+F373-G373</f>
        <v>30</v>
      </c>
      <c r="J373" s="53"/>
      <c r="K373" s="54">
        <v>5.65</v>
      </c>
      <c r="L373" s="54">
        <f t="shared" si="0"/>
        <v>169.5</v>
      </c>
      <c r="M373" s="8"/>
      <c r="N373" s="8"/>
      <c r="O373" s="9" t="s">
        <v>24</v>
      </c>
      <c r="P373" s="10"/>
    </row>
    <row r="374" spans="1:16" ht="49.5" customHeight="1">
      <c r="A374" s="51" t="s">
        <v>797</v>
      </c>
      <c r="B374" s="52"/>
      <c r="C374" s="44" t="s">
        <v>798</v>
      </c>
      <c r="D374" s="51" t="s">
        <v>49</v>
      </c>
      <c r="E374" s="53">
        <v>32</v>
      </c>
      <c r="F374" s="53"/>
      <c r="G374" s="53"/>
      <c r="H374" s="53"/>
      <c r="I374" s="53">
        <f>+E374+F374-G374</f>
        <v>32</v>
      </c>
      <c r="J374" s="53"/>
      <c r="K374" s="54">
        <v>495.6</v>
      </c>
      <c r="L374" s="54">
        <f t="shared" si="0"/>
        <v>15859.2</v>
      </c>
      <c r="M374" s="8"/>
      <c r="N374" s="8"/>
      <c r="O374" s="9" t="s">
        <v>32</v>
      </c>
      <c r="P374" s="10"/>
    </row>
    <row r="375" spans="1:16" ht="49.5" customHeight="1">
      <c r="A375" s="51" t="s">
        <v>799</v>
      </c>
      <c r="B375" s="52"/>
      <c r="C375" s="44" t="s">
        <v>800</v>
      </c>
      <c r="D375" s="53" t="s">
        <v>49</v>
      </c>
      <c r="E375" s="53">
        <v>0</v>
      </c>
      <c r="F375" s="53"/>
      <c r="G375" s="53"/>
      <c r="H375" s="53"/>
      <c r="I375" s="53">
        <f>+E375+F375-G375</f>
        <v>0</v>
      </c>
      <c r="J375" s="54">
        <v>0</v>
      </c>
      <c r="K375" s="54">
        <v>82.6</v>
      </c>
      <c r="L375" s="54">
        <f t="shared" si="0"/>
        <v>0</v>
      </c>
      <c r="M375" s="9"/>
      <c r="N375" s="13"/>
      <c r="O375" s="9" t="s">
        <v>28</v>
      </c>
      <c r="P375" s="10"/>
    </row>
    <row r="376" spans="1:16" ht="49.5" customHeight="1">
      <c r="A376" s="51" t="s">
        <v>801</v>
      </c>
      <c r="B376" s="52">
        <v>45474</v>
      </c>
      <c r="C376" s="44" t="s">
        <v>802</v>
      </c>
      <c r="D376" s="51" t="s">
        <v>49</v>
      </c>
      <c r="E376" s="53">
        <v>0</v>
      </c>
      <c r="F376" s="53"/>
      <c r="G376" s="53"/>
      <c r="H376" s="53"/>
      <c r="I376" s="53">
        <f>+E376+F376-G376</f>
        <v>0</v>
      </c>
      <c r="J376" s="53"/>
      <c r="K376" s="54">
        <v>82.6</v>
      </c>
      <c r="L376" s="54">
        <f t="shared" si="0"/>
        <v>0</v>
      </c>
      <c r="M376" s="8"/>
      <c r="N376" s="8"/>
      <c r="O376" s="9" t="s">
        <v>28</v>
      </c>
      <c r="P376" s="10"/>
    </row>
    <row r="377" spans="1:16" ht="49.5" customHeight="1">
      <c r="A377" s="51" t="s">
        <v>803</v>
      </c>
      <c r="B377" s="52">
        <v>44193</v>
      </c>
      <c r="C377" s="44" t="s">
        <v>804</v>
      </c>
      <c r="D377" s="51" t="s">
        <v>49</v>
      </c>
      <c r="E377" s="53">
        <v>1</v>
      </c>
      <c r="F377" s="53"/>
      <c r="G377" s="53"/>
      <c r="H377" s="53"/>
      <c r="I377" s="53">
        <f>+E377+F377-G377</f>
        <v>1</v>
      </c>
      <c r="J377" s="53"/>
      <c r="K377" s="54">
        <v>10480</v>
      </c>
      <c r="L377" s="54">
        <f t="shared" si="0"/>
        <v>10480</v>
      </c>
      <c r="M377" s="8"/>
      <c r="N377" s="8"/>
      <c r="O377" s="9" t="s">
        <v>28</v>
      </c>
      <c r="P377" s="10"/>
    </row>
    <row r="378" spans="1:16" ht="49.5" customHeight="1">
      <c r="A378" s="51" t="s">
        <v>805</v>
      </c>
      <c r="B378" s="52">
        <v>44193</v>
      </c>
      <c r="C378" s="44" t="s">
        <v>806</v>
      </c>
      <c r="D378" s="51" t="s">
        <v>49</v>
      </c>
      <c r="E378" s="53">
        <v>0</v>
      </c>
      <c r="F378" s="53"/>
      <c r="G378" s="53"/>
      <c r="H378" s="53"/>
      <c r="I378" s="53">
        <f>+E378+F378-G378</f>
        <v>0</v>
      </c>
      <c r="J378" s="53"/>
      <c r="K378" s="54">
        <v>94</v>
      </c>
      <c r="L378" s="54">
        <f t="shared" si="0"/>
        <v>0</v>
      </c>
      <c r="M378" s="8"/>
      <c r="N378" s="8"/>
      <c r="O378" s="9" t="s">
        <v>28</v>
      </c>
      <c r="P378" s="10"/>
    </row>
    <row r="379" spans="1:16" ht="49.5" customHeight="1">
      <c r="A379" s="51" t="s">
        <v>807</v>
      </c>
      <c r="B379" s="52"/>
      <c r="C379" s="44" t="s">
        <v>808</v>
      </c>
      <c r="D379" s="51" t="s">
        <v>49</v>
      </c>
      <c r="E379" s="53">
        <v>0</v>
      </c>
      <c r="F379" s="53"/>
      <c r="G379" s="53"/>
      <c r="H379" s="53"/>
      <c r="I379" s="53">
        <f>+E379+F379-G379</f>
        <v>0</v>
      </c>
      <c r="J379" s="53"/>
      <c r="K379" s="54">
        <v>94</v>
      </c>
      <c r="L379" s="54">
        <f t="shared" si="0"/>
        <v>0</v>
      </c>
      <c r="M379" s="8"/>
      <c r="N379" s="8"/>
      <c r="O379" s="9" t="s">
        <v>28</v>
      </c>
      <c r="P379" s="10"/>
    </row>
    <row r="380" spans="1:16" ht="49.5" customHeight="1">
      <c r="A380" s="51" t="s">
        <v>809</v>
      </c>
      <c r="B380" s="52">
        <v>45877</v>
      </c>
      <c r="C380" s="44" t="s">
        <v>810</v>
      </c>
      <c r="D380" s="51" t="s">
        <v>49</v>
      </c>
      <c r="E380" s="53">
        <v>6</v>
      </c>
      <c r="F380" s="53"/>
      <c r="G380" s="53"/>
      <c r="H380" s="53"/>
      <c r="I380" s="53">
        <f>+E380+F380-G380</f>
        <v>6</v>
      </c>
      <c r="J380" s="53"/>
      <c r="K380" s="54">
        <v>544.27499999999998</v>
      </c>
      <c r="L380" s="54">
        <f t="shared" si="0"/>
        <v>3265.6499999999996</v>
      </c>
      <c r="M380" s="8"/>
      <c r="N380" s="8"/>
      <c r="O380" s="9" t="s">
        <v>50</v>
      </c>
      <c r="P380" s="10"/>
    </row>
    <row r="381" spans="1:16" ht="49.5" customHeight="1">
      <c r="A381" s="51" t="s">
        <v>811</v>
      </c>
      <c r="B381" s="52" t="s">
        <v>14</v>
      </c>
      <c r="C381" s="44" t="s">
        <v>812</v>
      </c>
      <c r="D381" s="51" t="s">
        <v>49</v>
      </c>
      <c r="E381" s="53">
        <v>555</v>
      </c>
      <c r="F381" s="53"/>
      <c r="G381" s="53"/>
      <c r="H381" s="53"/>
      <c r="I381" s="53">
        <f>+E381+F381-G381</f>
        <v>555</v>
      </c>
      <c r="J381" s="53"/>
      <c r="K381" s="54">
        <v>33.235999999999997</v>
      </c>
      <c r="L381" s="54">
        <f t="shared" si="0"/>
        <v>18445.98</v>
      </c>
      <c r="M381" s="8"/>
      <c r="N381" s="8"/>
      <c r="O381" s="9" t="s">
        <v>28</v>
      </c>
      <c r="P381" s="10"/>
    </row>
    <row r="382" spans="1:16" ht="49.5" customHeight="1">
      <c r="A382" s="51" t="s">
        <v>813</v>
      </c>
      <c r="B382" s="52">
        <v>45392</v>
      </c>
      <c r="C382" s="44" t="s">
        <v>814</v>
      </c>
      <c r="D382" s="51" t="s">
        <v>49</v>
      </c>
      <c r="E382" s="53">
        <v>4</v>
      </c>
      <c r="F382" s="53"/>
      <c r="G382" s="53"/>
      <c r="H382" s="53"/>
      <c r="I382" s="53">
        <f>+E382+F382-G382</f>
        <v>4</v>
      </c>
      <c r="J382" s="53"/>
      <c r="K382" s="54">
        <v>30</v>
      </c>
      <c r="L382" s="54">
        <f t="shared" si="0"/>
        <v>120</v>
      </c>
      <c r="M382" s="8"/>
      <c r="N382" s="8"/>
      <c r="O382" s="9" t="s">
        <v>194</v>
      </c>
      <c r="P382" s="10"/>
    </row>
    <row r="383" spans="1:16" ht="49.5" customHeight="1">
      <c r="A383" s="51" t="s">
        <v>815</v>
      </c>
      <c r="B383" s="52">
        <v>45392</v>
      </c>
      <c r="C383" s="44" t="s">
        <v>816</v>
      </c>
      <c r="D383" s="51" t="s">
        <v>49</v>
      </c>
      <c r="E383" s="53">
        <v>10</v>
      </c>
      <c r="F383" s="53"/>
      <c r="G383" s="53"/>
      <c r="H383" s="53"/>
      <c r="I383" s="53">
        <f>+E383+F383-G383</f>
        <v>10</v>
      </c>
      <c r="J383" s="53"/>
      <c r="K383" s="54">
        <v>60</v>
      </c>
      <c r="L383" s="54">
        <f t="shared" si="0"/>
        <v>600</v>
      </c>
      <c r="M383" s="8"/>
      <c r="N383" s="8"/>
      <c r="O383" s="9" t="s">
        <v>194</v>
      </c>
      <c r="P383" s="10"/>
    </row>
    <row r="384" spans="1:16" ht="49.5" customHeight="1">
      <c r="A384" s="51" t="s">
        <v>817</v>
      </c>
      <c r="B384" s="52">
        <v>45789</v>
      </c>
      <c r="C384" s="44" t="s">
        <v>818</v>
      </c>
      <c r="D384" s="51" t="s">
        <v>49</v>
      </c>
      <c r="E384" s="53">
        <v>0</v>
      </c>
      <c r="F384" s="53"/>
      <c r="G384" s="53"/>
      <c r="H384" s="53"/>
      <c r="I384" s="53">
        <f>+E384+F384-G384</f>
        <v>0</v>
      </c>
      <c r="J384" s="53"/>
      <c r="K384" s="54">
        <f>165.2/4</f>
        <v>41.3</v>
      </c>
      <c r="L384" s="54">
        <f t="shared" si="0"/>
        <v>0</v>
      </c>
      <c r="M384" s="8"/>
      <c r="N384" s="8"/>
      <c r="O384" s="9" t="s">
        <v>217</v>
      </c>
      <c r="P384" s="10"/>
    </row>
    <row r="385" spans="1:16" ht="49.5" customHeight="1">
      <c r="A385" s="51" t="s">
        <v>819</v>
      </c>
      <c r="B385" s="52">
        <v>45799</v>
      </c>
      <c r="C385" s="44" t="s">
        <v>820</v>
      </c>
      <c r="D385" s="51" t="s">
        <v>93</v>
      </c>
      <c r="E385" s="53">
        <v>25</v>
      </c>
      <c r="F385" s="53"/>
      <c r="G385" s="53">
        <f>1+1</f>
        <v>2</v>
      </c>
      <c r="H385" s="53"/>
      <c r="I385" s="53">
        <f>+E385+F385-G385</f>
        <v>23</v>
      </c>
      <c r="J385" s="53">
        <v>25</v>
      </c>
      <c r="K385" s="54">
        <v>472</v>
      </c>
      <c r="L385" s="54">
        <f t="shared" si="0"/>
        <v>10856</v>
      </c>
      <c r="M385" s="8"/>
      <c r="N385" s="8"/>
      <c r="O385" s="9" t="s">
        <v>104</v>
      </c>
      <c r="P385" s="10"/>
    </row>
    <row r="386" spans="1:16" ht="49.5" customHeight="1">
      <c r="A386" s="51" t="s">
        <v>821</v>
      </c>
      <c r="B386" s="52">
        <v>45811</v>
      </c>
      <c r="C386" s="44" t="s">
        <v>822</v>
      </c>
      <c r="D386" s="51" t="s">
        <v>49</v>
      </c>
      <c r="E386" s="53">
        <v>5</v>
      </c>
      <c r="F386" s="53"/>
      <c r="G386" s="53"/>
      <c r="H386" s="53"/>
      <c r="I386" s="53">
        <f>+E386+F386-G386</f>
        <v>5</v>
      </c>
      <c r="J386" s="53"/>
      <c r="K386" s="54">
        <v>153</v>
      </c>
      <c r="L386" s="54">
        <f t="shared" si="0"/>
        <v>765</v>
      </c>
      <c r="M386" s="8"/>
      <c r="N386" s="8"/>
      <c r="O386" s="9" t="s">
        <v>204</v>
      </c>
      <c r="P386" s="10"/>
    </row>
    <row r="387" spans="1:16" ht="49.5" customHeight="1">
      <c r="A387" s="51" t="s">
        <v>823</v>
      </c>
      <c r="B387" s="52">
        <v>44193</v>
      </c>
      <c r="C387" s="44" t="s">
        <v>824</v>
      </c>
      <c r="D387" s="51" t="s">
        <v>49</v>
      </c>
      <c r="E387" s="53">
        <v>10</v>
      </c>
      <c r="F387" s="53"/>
      <c r="G387" s="53"/>
      <c r="H387" s="53"/>
      <c r="I387" s="53">
        <f>+E387+F387-G387</f>
        <v>10</v>
      </c>
      <c r="J387" s="53"/>
      <c r="K387" s="54">
        <v>522.95240000000001</v>
      </c>
      <c r="L387" s="54">
        <f t="shared" si="0"/>
        <v>5229.5240000000003</v>
      </c>
      <c r="M387" s="8"/>
      <c r="N387" s="8"/>
      <c r="O387" s="9" t="s">
        <v>204</v>
      </c>
      <c r="P387" s="10"/>
    </row>
    <row r="388" spans="1:16" ht="49.5" customHeight="1">
      <c r="A388" s="51" t="s">
        <v>825</v>
      </c>
      <c r="B388" s="52" t="s">
        <v>426</v>
      </c>
      <c r="C388" s="44" t="s">
        <v>826</v>
      </c>
      <c r="D388" s="51" t="s">
        <v>49</v>
      </c>
      <c r="E388" s="53">
        <v>18</v>
      </c>
      <c r="F388" s="53"/>
      <c r="G388" s="53">
        <v>1</v>
      </c>
      <c r="H388" s="53"/>
      <c r="I388" s="53">
        <f>+E388+F388-G388</f>
        <v>17</v>
      </c>
      <c r="J388" s="53">
        <f>12+8</f>
        <v>20</v>
      </c>
      <c r="K388" s="54">
        <v>1126</v>
      </c>
      <c r="L388" s="54">
        <f t="shared" si="0"/>
        <v>19142</v>
      </c>
      <c r="M388" s="8"/>
      <c r="N388" s="8"/>
      <c r="O388" s="9" t="s">
        <v>104</v>
      </c>
      <c r="P388" s="10"/>
    </row>
    <row r="389" spans="1:16" ht="49.5" customHeight="1">
      <c r="A389" s="51" t="s">
        <v>827</v>
      </c>
      <c r="B389" s="52"/>
      <c r="C389" s="44" t="s">
        <v>828</v>
      </c>
      <c r="D389" s="51" t="s">
        <v>49</v>
      </c>
      <c r="E389" s="53">
        <v>0</v>
      </c>
      <c r="F389" s="53"/>
      <c r="G389" s="53"/>
      <c r="H389" s="53"/>
      <c r="I389" s="53">
        <f>+E389+F389-G389</f>
        <v>0</v>
      </c>
      <c r="J389" s="53"/>
      <c r="K389" s="54">
        <v>1368.8</v>
      </c>
      <c r="L389" s="54">
        <f t="shared" si="0"/>
        <v>0</v>
      </c>
      <c r="M389" s="8"/>
      <c r="N389" s="8"/>
      <c r="O389" s="9" t="s">
        <v>104</v>
      </c>
      <c r="P389" s="10"/>
    </row>
    <row r="390" spans="1:16" ht="49.5" customHeight="1">
      <c r="A390" s="51" t="s">
        <v>829</v>
      </c>
      <c r="B390" s="52"/>
      <c r="C390" s="44" t="s">
        <v>830</v>
      </c>
      <c r="D390" s="51" t="s">
        <v>49</v>
      </c>
      <c r="E390" s="53">
        <v>9</v>
      </c>
      <c r="F390" s="53"/>
      <c r="G390" s="53"/>
      <c r="H390" s="53"/>
      <c r="I390" s="53">
        <f>+E390+F390-G390</f>
        <v>9</v>
      </c>
      <c r="J390" s="53">
        <v>9</v>
      </c>
      <c r="K390" s="54"/>
      <c r="L390" s="54">
        <f t="shared" si="0"/>
        <v>0</v>
      </c>
      <c r="M390" s="8">
        <v>1368.8</v>
      </c>
      <c r="N390" s="8">
        <f>+I390*M390</f>
        <v>12319.199999999999</v>
      </c>
      <c r="O390" s="9" t="s">
        <v>104</v>
      </c>
      <c r="P390" s="10"/>
    </row>
    <row r="391" spans="1:16" ht="49.5" customHeight="1">
      <c r="A391" s="51" t="s">
        <v>831</v>
      </c>
      <c r="B391" s="52"/>
      <c r="C391" s="44" t="s">
        <v>832</v>
      </c>
      <c r="D391" s="51" t="s">
        <v>49</v>
      </c>
      <c r="E391" s="53">
        <v>3</v>
      </c>
      <c r="F391" s="53"/>
      <c r="G391" s="53"/>
      <c r="H391" s="53"/>
      <c r="I391" s="53">
        <f>+E391+F391-G391</f>
        <v>3</v>
      </c>
      <c r="J391" s="53"/>
      <c r="K391" s="54">
        <v>118.35</v>
      </c>
      <c r="L391" s="54">
        <f t="shared" si="0"/>
        <v>355.04999999999995</v>
      </c>
      <c r="M391" s="8"/>
      <c r="N391" s="8"/>
      <c r="O391" s="9" t="s">
        <v>178</v>
      </c>
      <c r="P391" s="10"/>
    </row>
    <row r="392" spans="1:16" ht="49.5" customHeight="1">
      <c r="A392" s="51" t="s">
        <v>833</v>
      </c>
      <c r="B392" s="52"/>
      <c r="C392" s="44" t="s">
        <v>834</v>
      </c>
      <c r="D392" s="51" t="s">
        <v>49</v>
      </c>
      <c r="E392" s="53">
        <v>1</v>
      </c>
      <c r="F392" s="53"/>
      <c r="G392" s="53"/>
      <c r="H392" s="53"/>
      <c r="I392" s="53">
        <f>+E392+F392-G392</f>
        <v>1</v>
      </c>
      <c r="J392" s="53"/>
      <c r="K392" s="54">
        <v>1099</v>
      </c>
      <c r="L392" s="54">
        <f t="shared" si="0"/>
        <v>1099</v>
      </c>
      <c r="M392" s="8"/>
      <c r="N392" s="8"/>
      <c r="O392" s="9" t="s">
        <v>835</v>
      </c>
      <c r="P392" s="10"/>
    </row>
    <row r="393" spans="1:16" ht="49.5" customHeight="1">
      <c r="A393" s="51" t="s">
        <v>836</v>
      </c>
      <c r="B393" s="52"/>
      <c r="C393" s="44" t="s">
        <v>837</v>
      </c>
      <c r="D393" s="51" t="s">
        <v>49</v>
      </c>
      <c r="E393" s="53">
        <v>4</v>
      </c>
      <c r="F393" s="53"/>
      <c r="G393" s="53"/>
      <c r="H393" s="53"/>
      <c r="I393" s="53">
        <f>+E393+F393-G393</f>
        <v>4</v>
      </c>
      <c r="J393" s="53"/>
      <c r="K393" s="54">
        <v>1099</v>
      </c>
      <c r="L393" s="54">
        <f t="shared" si="0"/>
        <v>4396</v>
      </c>
      <c r="M393" s="8"/>
      <c r="N393" s="8"/>
      <c r="O393" s="9" t="s">
        <v>835</v>
      </c>
      <c r="P393" s="10"/>
    </row>
    <row r="394" spans="1:16" ht="49.5" customHeight="1">
      <c r="A394" s="51" t="s">
        <v>838</v>
      </c>
      <c r="B394" s="52" t="s">
        <v>14</v>
      </c>
      <c r="C394" s="44" t="s">
        <v>839</v>
      </c>
      <c r="D394" s="51" t="s">
        <v>49</v>
      </c>
      <c r="E394" s="53">
        <v>3</v>
      </c>
      <c r="F394" s="53"/>
      <c r="G394" s="53"/>
      <c r="H394" s="53"/>
      <c r="I394" s="53">
        <f>+E394+F394-G394</f>
        <v>3</v>
      </c>
      <c r="J394" s="53"/>
      <c r="K394" s="54">
        <v>1400</v>
      </c>
      <c r="L394" s="54">
        <f t="shared" si="0"/>
        <v>4200</v>
      </c>
      <c r="M394" s="8"/>
      <c r="N394" s="8"/>
      <c r="O394" s="9" t="s">
        <v>835</v>
      </c>
      <c r="P394" s="10"/>
    </row>
    <row r="395" spans="1:16" ht="49.5" customHeight="1">
      <c r="A395" s="51" t="s">
        <v>840</v>
      </c>
      <c r="B395" s="52" t="s">
        <v>841</v>
      </c>
      <c r="C395" s="44" t="s">
        <v>842</v>
      </c>
      <c r="D395" s="51" t="s">
        <v>49</v>
      </c>
      <c r="E395" s="53">
        <v>1</v>
      </c>
      <c r="F395" s="53"/>
      <c r="G395" s="53"/>
      <c r="H395" s="53"/>
      <c r="I395" s="53">
        <f>+E395+F395-G395</f>
        <v>1</v>
      </c>
      <c r="J395" s="53"/>
      <c r="K395" s="54">
        <v>1099</v>
      </c>
      <c r="L395" s="54">
        <f t="shared" si="0"/>
        <v>1099</v>
      </c>
      <c r="M395" s="8"/>
      <c r="N395" s="8"/>
      <c r="O395" s="9" t="s">
        <v>835</v>
      </c>
      <c r="P395" s="10"/>
    </row>
    <row r="396" spans="1:16" ht="49.5" customHeight="1">
      <c r="A396" s="51" t="s">
        <v>843</v>
      </c>
      <c r="B396" s="52" t="s">
        <v>14</v>
      </c>
      <c r="C396" s="44" t="s">
        <v>844</v>
      </c>
      <c r="D396" s="51" t="s">
        <v>49</v>
      </c>
      <c r="E396" s="53">
        <v>2</v>
      </c>
      <c r="F396" s="53"/>
      <c r="G396" s="53"/>
      <c r="H396" s="53"/>
      <c r="I396" s="53">
        <f>+E396+F396-G396</f>
        <v>2</v>
      </c>
      <c r="J396" s="53"/>
      <c r="K396" s="54">
        <v>1099</v>
      </c>
      <c r="L396" s="54">
        <f t="shared" si="0"/>
        <v>2198</v>
      </c>
      <c r="M396" s="8"/>
      <c r="N396" s="8"/>
      <c r="O396" s="9" t="s">
        <v>835</v>
      </c>
      <c r="P396" s="10"/>
    </row>
    <row r="397" spans="1:16" ht="49.5" customHeight="1">
      <c r="A397" s="51" t="s">
        <v>845</v>
      </c>
      <c r="B397" s="52"/>
      <c r="C397" s="44" t="s">
        <v>846</v>
      </c>
      <c r="D397" s="51" t="s">
        <v>49</v>
      </c>
      <c r="E397" s="53">
        <v>11</v>
      </c>
      <c r="F397" s="53"/>
      <c r="G397" s="53"/>
      <c r="H397" s="53"/>
      <c r="I397" s="53">
        <f>+E397+F397-G397</f>
        <v>11</v>
      </c>
      <c r="J397" s="53"/>
      <c r="K397" s="54">
        <v>1099</v>
      </c>
      <c r="L397" s="54">
        <f t="shared" si="0"/>
        <v>12089</v>
      </c>
      <c r="M397" s="8"/>
      <c r="N397" s="8"/>
      <c r="O397" s="9" t="s">
        <v>835</v>
      </c>
      <c r="P397" s="10"/>
    </row>
    <row r="398" spans="1:16" ht="49.5" customHeight="1">
      <c r="A398" s="51" t="s">
        <v>847</v>
      </c>
      <c r="B398" s="52">
        <v>45474</v>
      </c>
      <c r="C398" s="44" t="s">
        <v>848</v>
      </c>
      <c r="D398" s="51" t="s">
        <v>49</v>
      </c>
      <c r="E398" s="53">
        <v>3</v>
      </c>
      <c r="F398" s="53"/>
      <c r="G398" s="53"/>
      <c r="H398" s="53"/>
      <c r="I398" s="53">
        <f>+E398+F398-G398</f>
        <v>3</v>
      </c>
      <c r="J398" s="53"/>
      <c r="K398" s="54">
        <v>1400</v>
      </c>
      <c r="L398" s="54">
        <f t="shared" si="0"/>
        <v>4200</v>
      </c>
      <c r="M398" s="8"/>
      <c r="N398" s="8"/>
      <c r="O398" s="9" t="s">
        <v>835</v>
      </c>
      <c r="P398" s="10"/>
    </row>
    <row r="399" spans="1:16" ht="49.5" customHeight="1">
      <c r="A399" s="51" t="s">
        <v>849</v>
      </c>
      <c r="B399" s="52" t="s">
        <v>850</v>
      </c>
      <c r="C399" s="44" t="s">
        <v>851</v>
      </c>
      <c r="D399" s="51" t="s">
        <v>49</v>
      </c>
      <c r="E399" s="53">
        <v>10</v>
      </c>
      <c r="F399" s="53"/>
      <c r="G399" s="53"/>
      <c r="H399" s="53"/>
      <c r="I399" s="53">
        <f>+E399+F399-G399</f>
        <v>10</v>
      </c>
      <c r="J399" s="53"/>
      <c r="K399" s="54">
        <v>1400</v>
      </c>
      <c r="L399" s="54">
        <f t="shared" si="0"/>
        <v>14000</v>
      </c>
      <c r="M399" s="8"/>
      <c r="N399" s="8"/>
      <c r="O399" s="9" t="s">
        <v>835</v>
      </c>
      <c r="P399" s="10"/>
    </row>
    <row r="400" spans="1:16" ht="49.5" customHeight="1">
      <c r="A400" s="51" t="s">
        <v>852</v>
      </c>
      <c r="B400" s="52"/>
      <c r="C400" s="44" t="s">
        <v>853</v>
      </c>
      <c r="D400" s="51" t="s">
        <v>49</v>
      </c>
      <c r="E400" s="53">
        <v>4</v>
      </c>
      <c r="F400" s="53"/>
      <c r="G400" s="53"/>
      <c r="H400" s="53"/>
      <c r="I400" s="53">
        <f>+E400+F400-G400</f>
        <v>4</v>
      </c>
      <c r="J400" s="53"/>
      <c r="K400" s="54">
        <v>1400</v>
      </c>
      <c r="L400" s="54">
        <f t="shared" si="0"/>
        <v>5600</v>
      </c>
      <c r="M400" s="8"/>
      <c r="N400" s="8"/>
      <c r="O400" s="9" t="s">
        <v>835</v>
      </c>
      <c r="P400" s="10"/>
    </row>
    <row r="401" spans="1:16" ht="49.5" customHeight="1">
      <c r="A401" s="51" t="s">
        <v>854</v>
      </c>
      <c r="B401" s="52" t="s">
        <v>855</v>
      </c>
      <c r="C401" s="44" t="s">
        <v>856</v>
      </c>
      <c r="D401" s="51" t="s">
        <v>49</v>
      </c>
      <c r="E401" s="53">
        <v>57</v>
      </c>
      <c r="F401" s="53"/>
      <c r="G401" s="53"/>
      <c r="H401" s="53"/>
      <c r="I401" s="53">
        <f>+E401+F401-G401</f>
        <v>57</v>
      </c>
      <c r="J401" s="53"/>
      <c r="K401" s="54">
        <v>2006</v>
      </c>
      <c r="L401" s="54">
        <f t="shared" si="0"/>
        <v>114342</v>
      </c>
      <c r="M401" s="8"/>
      <c r="N401" s="8"/>
      <c r="O401" s="9" t="s">
        <v>50</v>
      </c>
      <c r="P401" s="10"/>
    </row>
    <row r="402" spans="1:16" ht="49.5" customHeight="1">
      <c r="A402" s="51" t="s">
        <v>857</v>
      </c>
      <c r="B402" s="52"/>
      <c r="C402" s="44" t="s">
        <v>858</v>
      </c>
      <c r="D402" s="51" t="s">
        <v>49</v>
      </c>
      <c r="E402" s="53">
        <v>0</v>
      </c>
      <c r="F402" s="53"/>
      <c r="G402" s="53"/>
      <c r="H402" s="53"/>
      <c r="I402" s="53">
        <f>+E402+F402-G402</f>
        <v>0</v>
      </c>
      <c r="J402" s="53"/>
      <c r="K402" s="54">
        <v>309.83999999999997</v>
      </c>
      <c r="L402" s="54">
        <f t="shared" si="0"/>
        <v>0</v>
      </c>
      <c r="M402" s="8"/>
      <c r="N402" s="8"/>
      <c r="O402" s="9" t="s">
        <v>50</v>
      </c>
      <c r="P402" s="10"/>
    </row>
    <row r="403" spans="1:16" ht="49.5" customHeight="1">
      <c r="A403" s="51" t="s">
        <v>859</v>
      </c>
      <c r="B403" s="52">
        <v>45474</v>
      </c>
      <c r="C403" s="44" t="s">
        <v>860</v>
      </c>
      <c r="D403" s="51" t="s">
        <v>49</v>
      </c>
      <c r="E403" s="53">
        <v>91</v>
      </c>
      <c r="F403" s="53"/>
      <c r="G403" s="53"/>
      <c r="H403" s="53"/>
      <c r="I403" s="53">
        <f>+E403+F403-G403</f>
        <v>91</v>
      </c>
      <c r="J403" s="53"/>
      <c r="K403" s="54">
        <v>28</v>
      </c>
      <c r="L403" s="54">
        <f t="shared" si="0"/>
        <v>2548</v>
      </c>
      <c r="M403" s="8"/>
      <c r="N403" s="8"/>
      <c r="O403" s="9" t="s">
        <v>71</v>
      </c>
      <c r="P403" s="10"/>
    </row>
    <row r="404" spans="1:16" ht="49.5" customHeight="1">
      <c r="A404" s="51" t="s">
        <v>861</v>
      </c>
      <c r="B404" s="52">
        <v>45474</v>
      </c>
      <c r="C404" s="44" t="s">
        <v>862</v>
      </c>
      <c r="D404" s="51" t="s">
        <v>49</v>
      </c>
      <c r="E404" s="53">
        <v>20</v>
      </c>
      <c r="F404" s="53"/>
      <c r="G404" s="53">
        <v>1</v>
      </c>
      <c r="H404" s="53"/>
      <c r="I404" s="53">
        <f>+E404+F404-G404</f>
        <v>19</v>
      </c>
      <c r="J404" s="53"/>
      <c r="K404" s="54">
        <v>306.8</v>
      </c>
      <c r="L404" s="54">
        <f t="shared" si="0"/>
        <v>5829.2</v>
      </c>
      <c r="M404" s="8"/>
      <c r="N404" s="8"/>
      <c r="O404" s="9" t="s">
        <v>24</v>
      </c>
      <c r="P404" s="10"/>
    </row>
    <row r="405" spans="1:16" ht="49.5" customHeight="1">
      <c r="A405" s="51" t="s">
        <v>863</v>
      </c>
      <c r="B405" s="52"/>
      <c r="C405" s="44" t="s">
        <v>864</v>
      </c>
      <c r="D405" s="51" t="s">
        <v>49</v>
      </c>
      <c r="E405" s="53">
        <v>16</v>
      </c>
      <c r="F405" s="53"/>
      <c r="G405" s="53"/>
      <c r="H405" s="53"/>
      <c r="I405" s="53">
        <f>+E405+F405-G405</f>
        <v>16</v>
      </c>
      <c r="J405" s="53"/>
      <c r="K405" s="54">
        <v>343</v>
      </c>
      <c r="L405" s="54">
        <f t="shared" si="0"/>
        <v>5488</v>
      </c>
      <c r="M405" s="8"/>
      <c r="N405" s="8"/>
      <c r="O405" s="9" t="s">
        <v>24</v>
      </c>
      <c r="P405" s="10"/>
    </row>
    <row r="406" spans="1:16" ht="49.5" customHeight="1">
      <c r="A406" s="51" t="s">
        <v>865</v>
      </c>
      <c r="B406" s="52">
        <v>45474</v>
      </c>
      <c r="C406" s="44" t="s">
        <v>866</v>
      </c>
      <c r="D406" s="51" t="s">
        <v>49</v>
      </c>
      <c r="E406" s="53">
        <v>1</v>
      </c>
      <c r="F406" s="53"/>
      <c r="G406" s="53"/>
      <c r="H406" s="53"/>
      <c r="I406" s="53">
        <f>+E406+F406-G406</f>
        <v>1</v>
      </c>
      <c r="J406" s="53"/>
      <c r="K406" s="54">
        <v>275</v>
      </c>
      <c r="L406" s="54">
        <f t="shared" si="0"/>
        <v>275</v>
      </c>
      <c r="M406" s="8"/>
      <c r="N406" s="8"/>
      <c r="O406" s="9" t="s">
        <v>178</v>
      </c>
      <c r="P406" s="10"/>
    </row>
    <row r="407" spans="1:16" ht="49.5" customHeight="1">
      <c r="A407" s="51" t="s">
        <v>867</v>
      </c>
      <c r="B407" s="52" t="s">
        <v>14</v>
      </c>
      <c r="C407" s="44" t="s">
        <v>868</v>
      </c>
      <c r="D407" s="51" t="s">
        <v>49</v>
      </c>
      <c r="E407" s="53">
        <v>12</v>
      </c>
      <c r="F407" s="53"/>
      <c r="G407" s="53"/>
      <c r="H407" s="53"/>
      <c r="I407" s="53">
        <f>+E407+F407-G407</f>
        <v>12</v>
      </c>
      <c r="J407" s="53"/>
      <c r="K407" s="54">
        <v>115.53</v>
      </c>
      <c r="L407" s="54">
        <f t="shared" si="0"/>
        <v>1386.3600000000001</v>
      </c>
      <c r="M407" s="8"/>
      <c r="N407" s="8"/>
      <c r="O407" s="9" t="s">
        <v>28</v>
      </c>
      <c r="P407" s="10"/>
    </row>
    <row r="408" spans="1:16" ht="49.5" customHeight="1">
      <c r="A408" s="51" t="s">
        <v>869</v>
      </c>
      <c r="B408" s="52"/>
      <c r="C408" s="44" t="s">
        <v>870</v>
      </c>
      <c r="D408" s="51" t="s">
        <v>49</v>
      </c>
      <c r="E408" s="53">
        <v>43</v>
      </c>
      <c r="F408" s="53"/>
      <c r="G408" s="53">
        <v>8</v>
      </c>
      <c r="H408" s="53"/>
      <c r="I408" s="53">
        <f>+E408+F408-G408</f>
        <v>35</v>
      </c>
      <c r="J408" s="53"/>
      <c r="K408" s="54">
        <v>154.51</v>
      </c>
      <c r="L408" s="54">
        <f t="shared" si="0"/>
        <v>5407.8499999999995</v>
      </c>
      <c r="M408" s="8"/>
      <c r="N408" s="8"/>
      <c r="O408" s="9" t="s">
        <v>28</v>
      </c>
      <c r="P408" s="10"/>
    </row>
    <row r="409" spans="1:16" ht="49.5" customHeight="1">
      <c r="A409" s="51" t="s">
        <v>871</v>
      </c>
      <c r="B409" s="52"/>
      <c r="C409" s="44" t="s">
        <v>872</v>
      </c>
      <c r="D409" s="51" t="s">
        <v>49</v>
      </c>
      <c r="E409" s="53">
        <v>36</v>
      </c>
      <c r="F409" s="53"/>
      <c r="G409" s="53">
        <v>2</v>
      </c>
      <c r="H409" s="53"/>
      <c r="I409" s="53">
        <f>+E409+F409-G409</f>
        <v>34</v>
      </c>
      <c r="J409" s="53"/>
      <c r="K409" s="54">
        <v>127.83</v>
      </c>
      <c r="L409" s="54">
        <f t="shared" si="0"/>
        <v>4346.22</v>
      </c>
      <c r="M409" s="8"/>
      <c r="N409" s="8"/>
      <c r="O409" s="9" t="s">
        <v>28</v>
      </c>
      <c r="P409" s="10"/>
    </row>
    <row r="410" spans="1:16" ht="49.5" customHeight="1">
      <c r="A410" s="51" t="s">
        <v>873</v>
      </c>
      <c r="B410" s="52">
        <v>45418</v>
      </c>
      <c r="C410" s="44" t="s">
        <v>874</v>
      </c>
      <c r="D410" s="51" t="s">
        <v>49</v>
      </c>
      <c r="E410" s="53">
        <v>0</v>
      </c>
      <c r="F410" s="53"/>
      <c r="G410" s="53"/>
      <c r="H410" s="53"/>
      <c r="I410" s="53">
        <f>+E410+F410-G410</f>
        <v>0</v>
      </c>
      <c r="J410" s="53"/>
      <c r="K410" s="54">
        <v>115.53</v>
      </c>
      <c r="L410" s="54">
        <f t="shared" si="0"/>
        <v>0</v>
      </c>
      <c r="M410" s="8"/>
      <c r="N410" s="8"/>
      <c r="O410" s="9" t="s">
        <v>28</v>
      </c>
      <c r="P410" s="10"/>
    </row>
    <row r="411" spans="1:16" ht="49.5" customHeight="1">
      <c r="A411" s="51" t="s">
        <v>875</v>
      </c>
      <c r="B411" s="52">
        <v>44193</v>
      </c>
      <c r="C411" s="44" t="s">
        <v>876</v>
      </c>
      <c r="D411" s="51" t="s">
        <v>49</v>
      </c>
      <c r="E411" s="53">
        <v>20</v>
      </c>
      <c r="F411" s="53"/>
      <c r="G411" s="53"/>
      <c r="H411" s="53"/>
      <c r="I411" s="53">
        <f>+E411+F411-G411</f>
        <v>20</v>
      </c>
      <c r="J411" s="53"/>
      <c r="K411" s="54">
        <v>115.53</v>
      </c>
      <c r="L411" s="54">
        <f t="shared" si="0"/>
        <v>2310.6</v>
      </c>
      <c r="M411" s="8"/>
      <c r="N411" s="8"/>
      <c r="O411" s="9" t="s">
        <v>28</v>
      </c>
      <c r="P411" s="10"/>
    </row>
    <row r="412" spans="1:16" ht="49.5" customHeight="1">
      <c r="A412" s="51" t="s">
        <v>877</v>
      </c>
      <c r="B412" s="52">
        <v>44193</v>
      </c>
      <c r="C412" s="44" t="s">
        <v>878</v>
      </c>
      <c r="D412" s="51" t="s">
        <v>49</v>
      </c>
      <c r="E412" s="53">
        <v>3</v>
      </c>
      <c r="F412" s="53"/>
      <c r="G412" s="53"/>
      <c r="H412" s="53"/>
      <c r="I412" s="53">
        <f>+E412+F412-G412</f>
        <v>3</v>
      </c>
      <c r="J412" s="53"/>
      <c r="K412" s="54">
        <v>219</v>
      </c>
      <c r="L412" s="54">
        <f t="shared" si="0"/>
        <v>657</v>
      </c>
      <c r="M412" s="8"/>
      <c r="N412" s="8"/>
      <c r="O412" s="9" t="s">
        <v>28</v>
      </c>
      <c r="P412" s="10"/>
    </row>
    <row r="413" spans="1:16" ht="49.5" customHeight="1">
      <c r="A413" s="51" t="s">
        <v>879</v>
      </c>
      <c r="B413" s="52"/>
      <c r="C413" s="44" t="s">
        <v>880</v>
      </c>
      <c r="D413" s="51" t="s">
        <v>49</v>
      </c>
      <c r="E413" s="53">
        <v>6</v>
      </c>
      <c r="F413" s="53"/>
      <c r="G413" s="53"/>
      <c r="H413" s="53"/>
      <c r="I413" s="53">
        <f>+E413+F413-G413</f>
        <v>6</v>
      </c>
      <c r="J413" s="53"/>
      <c r="K413" s="54">
        <v>79</v>
      </c>
      <c r="L413" s="54">
        <f t="shared" si="0"/>
        <v>474</v>
      </c>
      <c r="M413" s="8"/>
      <c r="N413" s="8"/>
      <c r="O413" s="9" t="s">
        <v>28</v>
      </c>
      <c r="P413" s="10"/>
    </row>
    <row r="414" spans="1:16" ht="49.5" customHeight="1">
      <c r="A414" s="51" t="s">
        <v>881</v>
      </c>
      <c r="B414" s="52" t="s">
        <v>882</v>
      </c>
      <c r="C414" s="59" t="s">
        <v>883</v>
      </c>
      <c r="D414" s="51" t="s">
        <v>49</v>
      </c>
      <c r="E414" s="53">
        <v>0</v>
      </c>
      <c r="F414" s="53"/>
      <c r="G414" s="53"/>
      <c r="H414" s="53"/>
      <c r="I414" s="53">
        <f>+E414+F414-G414</f>
        <v>0</v>
      </c>
      <c r="J414" s="53"/>
      <c r="K414" s="54">
        <v>1192.3900000000001</v>
      </c>
      <c r="L414" s="54">
        <f t="shared" si="0"/>
        <v>0</v>
      </c>
      <c r="M414" s="8"/>
      <c r="N414" s="8"/>
      <c r="O414" s="9" t="s">
        <v>204</v>
      </c>
      <c r="P414" s="10"/>
    </row>
    <row r="415" spans="1:16" ht="49.5" customHeight="1">
      <c r="A415" s="51" t="s">
        <v>884</v>
      </c>
      <c r="B415" s="52" t="s">
        <v>885</v>
      </c>
      <c r="C415" s="44" t="s">
        <v>886</v>
      </c>
      <c r="D415" s="51" t="s">
        <v>93</v>
      </c>
      <c r="E415" s="53">
        <v>3</v>
      </c>
      <c r="F415" s="53"/>
      <c r="G415" s="53"/>
      <c r="H415" s="53"/>
      <c r="I415" s="53">
        <f>+E415+F415-G415</f>
        <v>3</v>
      </c>
      <c r="J415" s="53"/>
      <c r="K415" s="54">
        <v>1165.8399999999999</v>
      </c>
      <c r="L415" s="54">
        <f t="shared" si="0"/>
        <v>3497.5199999999995</v>
      </c>
      <c r="M415" s="8"/>
      <c r="N415" s="8"/>
      <c r="O415" s="9" t="s">
        <v>104</v>
      </c>
      <c r="P415" s="10"/>
    </row>
    <row r="416" spans="1:16" ht="49.5" customHeight="1">
      <c r="A416" s="51" t="s">
        <v>887</v>
      </c>
      <c r="B416" s="52" t="s">
        <v>888</v>
      </c>
      <c r="C416" s="44" t="s">
        <v>889</v>
      </c>
      <c r="D416" s="51" t="s">
        <v>175</v>
      </c>
      <c r="E416" s="53">
        <v>1</v>
      </c>
      <c r="F416" s="53"/>
      <c r="G416" s="53"/>
      <c r="H416" s="53"/>
      <c r="I416" s="53">
        <f>+E416+F416-G416</f>
        <v>1</v>
      </c>
      <c r="J416" s="53"/>
      <c r="K416" s="54">
        <v>4700</v>
      </c>
      <c r="L416" s="54">
        <f t="shared" si="0"/>
        <v>4700</v>
      </c>
      <c r="M416" s="8"/>
      <c r="N416" s="8"/>
      <c r="O416" s="9" t="s">
        <v>104</v>
      </c>
      <c r="P416" s="10"/>
    </row>
    <row r="417" spans="1:16" ht="49.5" customHeight="1">
      <c r="A417" s="51" t="s">
        <v>890</v>
      </c>
      <c r="B417" s="52"/>
      <c r="C417" s="44" t="s">
        <v>891</v>
      </c>
      <c r="D417" s="51" t="s">
        <v>175</v>
      </c>
      <c r="E417" s="53">
        <v>1</v>
      </c>
      <c r="F417" s="53"/>
      <c r="G417" s="53"/>
      <c r="H417" s="53"/>
      <c r="I417" s="53">
        <f>+E417+F417-G417</f>
        <v>1</v>
      </c>
      <c r="J417" s="53"/>
      <c r="K417" s="54">
        <v>4900</v>
      </c>
      <c r="L417" s="54">
        <f t="shared" si="0"/>
        <v>4900</v>
      </c>
      <c r="M417" s="8"/>
      <c r="N417" s="8"/>
      <c r="O417" s="9" t="s">
        <v>104</v>
      </c>
      <c r="P417" s="10"/>
    </row>
    <row r="418" spans="1:16" ht="49.5" customHeight="1">
      <c r="A418" s="51" t="s">
        <v>892</v>
      </c>
      <c r="B418" s="52">
        <v>45803</v>
      </c>
      <c r="C418" s="44" t="s">
        <v>893</v>
      </c>
      <c r="D418" s="51" t="s">
        <v>93</v>
      </c>
      <c r="E418" s="53">
        <v>10</v>
      </c>
      <c r="F418" s="53"/>
      <c r="G418" s="53"/>
      <c r="H418" s="53"/>
      <c r="I418" s="53">
        <f>+E418+F418-G418</f>
        <v>10</v>
      </c>
      <c r="J418" s="53">
        <v>10</v>
      </c>
      <c r="K418" s="54">
        <v>4486</v>
      </c>
      <c r="L418" s="54">
        <f t="shared" si="0"/>
        <v>44860</v>
      </c>
      <c r="M418" s="8"/>
      <c r="N418" s="8"/>
      <c r="O418" s="9" t="s">
        <v>104</v>
      </c>
      <c r="P418" s="10"/>
    </row>
    <row r="419" spans="1:16" ht="49.5" customHeight="1">
      <c r="A419" s="51" t="s">
        <v>894</v>
      </c>
      <c r="B419" s="52">
        <v>45803</v>
      </c>
      <c r="C419" s="44" t="s">
        <v>895</v>
      </c>
      <c r="D419" s="51" t="s">
        <v>93</v>
      </c>
      <c r="E419" s="53">
        <v>5</v>
      </c>
      <c r="F419" s="53"/>
      <c r="G419" s="53"/>
      <c r="H419" s="53"/>
      <c r="I419" s="53">
        <f>+E419+F419-G419</f>
        <v>5</v>
      </c>
      <c r="J419" s="53">
        <v>5</v>
      </c>
      <c r="K419" s="54">
        <v>4130</v>
      </c>
      <c r="L419" s="54">
        <f t="shared" si="0"/>
        <v>20650</v>
      </c>
      <c r="M419" s="8"/>
      <c r="N419" s="8"/>
      <c r="O419" s="9" t="s">
        <v>104</v>
      </c>
      <c r="P419" s="10"/>
    </row>
    <row r="420" spans="1:16" ht="49.5" customHeight="1">
      <c r="A420" s="51" t="s">
        <v>896</v>
      </c>
      <c r="B420" s="52">
        <v>45803</v>
      </c>
      <c r="C420" s="44" t="s">
        <v>897</v>
      </c>
      <c r="D420" s="51" t="s">
        <v>49</v>
      </c>
      <c r="E420" s="53">
        <v>47</v>
      </c>
      <c r="F420" s="53"/>
      <c r="G420" s="53">
        <f>1+1</f>
        <v>2</v>
      </c>
      <c r="H420" s="53"/>
      <c r="I420" s="53">
        <f>+E420+F420-G420</f>
        <v>45</v>
      </c>
      <c r="J420" s="53"/>
      <c r="K420" s="54">
        <v>57</v>
      </c>
      <c r="L420" s="54">
        <f t="shared" si="0"/>
        <v>2565</v>
      </c>
      <c r="M420" s="8"/>
      <c r="N420" s="8"/>
      <c r="O420" s="9" t="s">
        <v>104</v>
      </c>
      <c r="P420" s="10"/>
    </row>
    <row r="421" spans="1:16" ht="49.5" customHeight="1">
      <c r="A421" s="51" t="s">
        <v>898</v>
      </c>
      <c r="B421" s="52">
        <v>45803</v>
      </c>
      <c r="C421" s="44" t="s">
        <v>899</v>
      </c>
      <c r="D421" s="51" t="s">
        <v>49</v>
      </c>
      <c r="E421" s="53">
        <v>47</v>
      </c>
      <c r="F421" s="53"/>
      <c r="G421" s="53"/>
      <c r="H421" s="53"/>
      <c r="I421" s="53">
        <f>+E421+F421-G421</f>
        <v>47</v>
      </c>
      <c r="J421" s="53"/>
      <c r="K421" s="54">
        <v>53</v>
      </c>
      <c r="L421" s="54">
        <f t="shared" si="0"/>
        <v>2491</v>
      </c>
      <c r="M421" s="8"/>
      <c r="N421" s="8"/>
      <c r="O421" s="9" t="s">
        <v>104</v>
      </c>
      <c r="P421" s="10"/>
    </row>
    <row r="422" spans="1:16" ht="49.5" customHeight="1">
      <c r="A422" s="51" t="s">
        <v>900</v>
      </c>
      <c r="B422" s="52">
        <v>45799</v>
      </c>
      <c r="C422" s="44" t="s">
        <v>901</v>
      </c>
      <c r="D422" s="51" t="s">
        <v>49</v>
      </c>
      <c r="E422" s="53">
        <v>45</v>
      </c>
      <c r="F422" s="53"/>
      <c r="G422" s="53"/>
      <c r="H422" s="53"/>
      <c r="I422" s="53">
        <f>+E422+F422-G422</f>
        <v>45</v>
      </c>
      <c r="J422" s="53">
        <v>48</v>
      </c>
      <c r="K422" s="54">
        <v>24</v>
      </c>
      <c r="L422" s="54">
        <f t="shared" si="0"/>
        <v>1080</v>
      </c>
      <c r="M422" s="8"/>
      <c r="N422" s="8"/>
      <c r="O422" s="9" t="s">
        <v>181</v>
      </c>
      <c r="P422" s="10"/>
    </row>
    <row r="423" spans="1:16" ht="49.5" customHeight="1">
      <c r="A423" s="51" t="s">
        <v>902</v>
      </c>
      <c r="B423" s="52"/>
      <c r="C423" s="44" t="s">
        <v>903</v>
      </c>
      <c r="D423" s="51" t="s">
        <v>49</v>
      </c>
      <c r="E423" s="53">
        <v>5</v>
      </c>
      <c r="F423" s="53"/>
      <c r="G423" s="53"/>
      <c r="H423" s="53"/>
      <c r="I423" s="53">
        <f>+E423+F423-G423</f>
        <v>5</v>
      </c>
      <c r="J423" s="53"/>
      <c r="K423" s="54">
        <v>56.05</v>
      </c>
      <c r="L423" s="54">
        <f t="shared" si="0"/>
        <v>280.25</v>
      </c>
      <c r="M423" s="8"/>
      <c r="N423" s="8"/>
      <c r="O423" s="9" t="s">
        <v>181</v>
      </c>
      <c r="P423" s="10"/>
    </row>
    <row r="424" spans="1:16" ht="49.5" customHeight="1">
      <c r="A424" s="51" t="s">
        <v>904</v>
      </c>
      <c r="B424" s="52">
        <v>45799</v>
      </c>
      <c r="C424" s="44" t="s">
        <v>905</v>
      </c>
      <c r="D424" s="51" t="s">
        <v>49</v>
      </c>
      <c r="E424" s="53">
        <v>23</v>
      </c>
      <c r="F424" s="53"/>
      <c r="G424" s="53"/>
      <c r="H424" s="53"/>
      <c r="I424" s="53">
        <f>+E424+F424-G424</f>
        <v>23</v>
      </c>
      <c r="J424" s="53">
        <v>24</v>
      </c>
      <c r="K424" s="54">
        <v>30</v>
      </c>
      <c r="L424" s="54">
        <f t="shared" si="0"/>
        <v>690</v>
      </c>
      <c r="M424" s="8"/>
      <c r="N424" s="8"/>
      <c r="O424" s="9" t="s">
        <v>104</v>
      </c>
      <c r="P424" s="10"/>
    </row>
    <row r="425" spans="1:16" ht="49.5" customHeight="1">
      <c r="A425" s="51" t="s">
        <v>906</v>
      </c>
      <c r="B425" s="52"/>
      <c r="C425" s="44" t="s">
        <v>907</v>
      </c>
      <c r="D425" s="51" t="s">
        <v>49</v>
      </c>
      <c r="E425" s="53">
        <v>7</v>
      </c>
      <c r="F425" s="53"/>
      <c r="G425" s="53"/>
      <c r="H425" s="53"/>
      <c r="I425" s="53">
        <f>+E425+F425-G425</f>
        <v>7</v>
      </c>
      <c r="J425" s="53"/>
      <c r="K425" s="54">
        <v>153.4</v>
      </c>
      <c r="L425" s="54">
        <f t="shared" si="0"/>
        <v>1073.8</v>
      </c>
      <c r="M425" s="8"/>
      <c r="N425" s="8"/>
      <c r="O425" s="9" t="s">
        <v>181</v>
      </c>
      <c r="P425" s="10"/>
    </row>
    <row r="426" spans="1:16" ht="49.5" customHeight="1">
      <c r="A426" s="51" t="s">
        <v>908</v>
      </c>
      <c r="B426" s="52"/>
      <c r="C426" s="44" t="s">
        <v>909</v>
      </c>
      <c r="D426" s="51" t="s">
        <v>49</v>
      </c>
      <c r="E426" s="53">
        <v>0</v>
      </c>
      <c r="F426" s="53"/>
      <c r="G426" s="53"/>
      <c r="H426" s="53"/>
      <c r="I426" s="53">
        <f>+E426+F426-G426</f>
        <v>0</v>
      </c>
      <c r="J426" s="53"/>
      <c r="K426" s="54">
        <v>141.6</v>
      </c>
      <c r="L426" s="54">
        <f t="shared" si="0"/>
        <v>0</v>
      </c>
      <c r="M426" s="8"/>
      <c r="N426" s="8"/>
      <c r="O426" s="9" t="s">
        <v>181</v>
      </c>
      <c r="P426" s="10"/>
    </row>
    <row r="427" spans="1:16" ht="49.5" customHeight="1">
      <c r="A427" s="51" t="s">
        <v>910</v>
      </c>
      <c r="B427" s="52"/>
      <c r="C427" s="44" t="s">
        <v>911</v>
      </c>
      <c r="D427" s="51" t="s">
        <v>49</v>
      </c>
      <c r="E427" s="53">
        <v>78</v>
      </c>
      <c r="F427" s="53"/>
      <c r="G427" s="53"/>
      <c r="H427" s="53"/>
      <c r="I427" s="53">
        <f>+E427+F427-G427</f>
        <v>78</v>
      </c>
      <c r="J427" s="53"/>
      <c r="K427" s="54">
        <v>7.2</v>
      </c>
      <c r="L427" s="54">
        <f t="shared" si="0"/>
        <v>561.6</v>
      </c>
      <c r="M427" s="8"/>
      <c r="N427" s="8"/>
      <c r="O427" s="9" t="s">
        <v>178</v>
      </c>
      <c r="P427" s="10"/>
    </row>
    <row r="428" spans="1:16" ht="49.5" customHeight="1">
      <c r="A428" s="51" t="s">
        <v>912</v>
      </c>
      <c r="B428" s="52" t="s">
        <v>14</v>
      </c>
      <c r="C428" s="44" t="s">
        <v>913</v>
      </c>
      <c r="D428" s="51" t="s">
        <v>49</v>
      </c>
      <c r="E428" s="53">
        <v>340</v>
      </c>
      <c r="F428" s="53"/>
      <c r="G428" s="53"/>
      <c r="H428" s="53"/>
      <c r="I428" s="53">
        <f>+E428+F428-G428</f>
        <v>340</v>
      </c>
      <c r="J428" s="53"/>
      <c r="K428" s="54">
        <v>7.2</v>
      </c>
      <c r="L428" s="54">
        <f t="shared" si="0"/>
        <v>2448</v>
      </c>
      <c r="M428" s="8"/>
      <c r="N428" s="8"/>
      <c r="O428" s="9" t="s">
        <v>178</v>
      </c>
      <c r="P428" s="10"/>
    </row>
    <row r="429" spans="1:16" ht="49.5" customHeight="1">
      <c r="A429" s="51" t="s">
        <v>914</v>
      </c>
      <c r="B429" s="52" t="s">
        <v>14</v>
      </c>
      <c r="C429" s="44" t="s">
        <v>915</v>
      </c>
      <c r="D429" s="51" t="s">
        <v>49</v>
      </c>
      <c r="E429" s="53">
        <v>92</v>
      </c>
      <c r="F429" s="53"/>
      <c r="G429" s="53"/>
      <c r="H429" s="53"/>
      <c r="I429" s="53">
        <f>+E429+F429-G429</f>
        <v>92</v>
      </c>
      <c r="J429" s="53"/>
      <c r="K429" s="54">
        <v>7.2</v>
      </c>
      <c r="L429" s="54">
        <f t="shared" si="0"/>
        <v>662.4</v>
      </c>
      <c r="M429" s="8"/>
      <c r="N429" s="8"/>
      <c r="O429" s="9" t="s">
        <v>178</v>
      </c>
      <c r="P429" s="10"/>
    </row>
    <row r="430" spans="1:16" ht="49.5" customHeight="1">
      <c r="A430" s="51" t="s">
        <v>916</v>
      </c>
      <c r="B430" s="52">
        <v>44193</v>
      </c>
      <c r="C430" s="44" t="s">
        <v>917</v>
      </c>
      <c r="D430" s="51" t="s">
        <v>49</v>
      </c>
      <c r="E430" s="53">
        <v>37</v>
      </c>
      <c r="F430" s="53"/>
      <c r="G430" s="53"/>
      <c r="H430" s="53"/>
      <c r="I430" s="53">
        <f>+E430+F430-G430</f>
        <v>37</v>
      </c>
      <c r="J430" s="53"/>
      <c r="K430" s="54">
        <v>7.2</v>
      </c>
      <c r="L430" s="54">
        <f t="shared" si="0"/>
        <v>266.40000000000003</v>
      </c>
      <c r="M430" s="8"/>
      <c r="N430" s="8"/>
      <c r="O430" s="9" t="s">
        <v>178</v>
      </c>
      <c r="P430" s="10"/>
    </row>
    <row r="431" spans="1:16" ht="49.5" customHeight="1">
      <c r="A431" s="51" t="s">
        <v>918</v>
      </c>
      <c r="B431" s="52" t="s">
        <v>14</v>
      </c>
      <c r="C431" s="44" t="s">
        <v>919</v>
      </c>
      <c r="D431" s="51" t="s">
        <v>49</v>
      </c>
      <c r="E431" s="53">
        <v>94</v>
      </c>
      <c r="F431" s="53"/>
      <c r="G431" s="53"/>
      <c r="H431" s="53"/>
      <c r="I431" s="53">
        <f>+E431+F431-G431</f>
        <v>94</v>
      </c>
      <c r="J431" s="53"/>
      <c r="K431" s="54">
        <v>7.2</v>
      </c>
      <c r="L431" s="54">
        <f t="shared" si="0"/>
        <v>676.80000000000007</v>
      </c>
      <c r="M431" s="8"/>
      <c r="N431" s="8"/>
      <c r="O431" s="9" t="s">
        <v>178</v>
      </c>
      <c r="P431" s="10"/>
    </row>
    <row r="432" spans="1:16" ht="49.5" customHeight="1">
      <c r="A432" s="51" t="s">
        <v>920</v>
      </c>
      <c r="B432" s="52">
        <v>45414</v>
      </c>
      <c r="C432" s="44" t="s">
        <v>921</v>
      </c>
      <c r="D432" s="51" t="s">
        <v>49</v>
      </c>
      <c r="E432" s="53">
        <v>42</v>
      </c>
      <c r="F432" s="53"/>
      <c r="G432" s="53"/>
      <c r="H432" s="53"/>
      <c r="I432" s="53">
        <f>+E432+F432-G432</f>
        <v>42</v>
      </c>
      <c r="J432" s="53"/>
      <c r="K432" s="54">
        <v>7.2</v>
      </c>
      <c r="L432" s="54">
        <f t="shared" si="0"/>
        <v>302.40000000000003</v>
      </c>
      <c r="M432" s="8"/>
      <c r="N432" s="8"/>
      <c r="O432" s="9" t="s">
        <v>178</v>
      </c>
      <c r="P432" s="10"/>
    </row>
    <row r="433" spans="1:16" ht="49.5" customHeight="1">
      <c r="A433" s="51" t="s">
        <v>922</v>
      </c>
      <c r="B433" s="52" t="s">
        <v>14</v>
      </c>
      <c r="C433" s="44" t="s">
        <v>923</v>
      </c>
      <c r="D433" s="51" t="s">
        <v>49</v>
      </c>
      <c r="E433" s="53">
        <v>36</v>
      </c>
      <c r="F433" s="53"/>
      <c r="G433" s="53"/>
      <c r="H433" s="53"/>
      <c r="I433" s="53">
        <f>+E433+F433-G433</f>
        <v>36</v>
      </c>
      <c r="J433" s="53"/>
      <c r="K433" s="54">
        <v>7.2</v>
      </c>
      <c r="L433" s="54">
        <f t="shared" si="0"/>
        <v>259.2</v>
      </c>
      <c r="M433" s="8"/>
      <c r="N433" s="8"/>
      <c r="O433" s="9" t="s">
        <v>178</v>
      </c>
      <c r="P433" s="10"/>
    </row>
    <row r="434" spans="1:16" ht="49.5" customHeight="1">
      <c r="A434" s="51" t="s">
        <v>924</v>
      </c>
      <c r="B434" s="52" t="s">
        <v>302</v>
      </c>
      <c r="C434" s="44" t="s">
        <v>925</v>
      </c>
      <c r="D434" s="51" t="s">
        <v>49</v>
      </c>
      <c r="E434" s="53">
        <v>39</v>
      </c>
      <c r="F434" s="53"/>
      <c r="G434" s="53"/>
      <c r="H434" s="53"/>
      <c r="I434" s="53">
        <f>+E434+F434-G434</f>
        <v>39</v>
      </c>
      <c r="J434" s="53"/>
      <c r="K434" s="54">
        <v>7.2</v>
      </c>
      <c r="L434" s="54">
        <f t="shared" si="0"/>
        <v>280.8</v>
      </c>
      <c r="M434" s="8"/>
      <c r="N434" s="8"/>
      <c r="O434" s="9" t="s">
        <v>178</v>
      </c>
      <c r="P434" s="10"/>
    </row>
    <row r="435" spans="1:16" ht="49.5" customHeight="1">
      <c r="A435" s="51" t="s">
        <v>926</v>
      </c>
      <c r="B435" s="52">
        <v>45932</v>
      </c>
      <c r="C435" s="44" t="s">
        <v>927</v>
      </c>
      <c r="D435" s="51" t="s">
        <v>49</v>
      </c>
      <c r="E435" s="53">
        <v>30</v>
      </c>
      <c r="F435" s="53"/>
      <c r="G435" s="53"/>
      <c r="H435" s="53"/>
      <c r="I435" s="53">
        <f>+E435+F435-G435</f>
        <v>30</v>
      </c>
      <c r="J435" s="53"/>
      <c r="K435" s="54">
        <v>7.2</v>
      </c>
      <c r="L435" s="54">
        <f t="shared" si="0"/>
        <v>216</v>
      </c>
      <c r="M435" s="8"/>
      <c r="N435" s="8"/>
      <c r="O435" s="9" t="s">
        <v>178</v>
      </c>
      <c r="P435" s="10"/>
    </row>
    <row r="436" spans="1:16" ht="49.5" customHeight="1">
      <c r="A436" s="51" t="s">
        <v>928</v>
      </c>
      <c r="B436" s="52">
        <v>45932</v>
      </c>
      <c r="C436" s="44" t="s">
        <v>929</v>
      </c>
      <c r="D436" s="51" t="s">
        <v>49</v>
      </c>
      <c r="E436" s="53">
        <v>11</v>
      </c>
      <c r="F436" s="53"/>
      <c r="G436" s="53"/>
      <c r="H436" s="53"/>
      <c r="I436" s="53">
        <f>+E436+F436-G436</f>
        <v>11</v>
      </c>
      <c r="J436" s="53"/>
      <c r="K436" s="54">
        <v>7.2</v>
      </c>
      <c r="L436" s="54">
        <f t="shared" si="0"/>
        <v>79.2</v>
      </c>
      <c r="M436" s="8"/>
      <c r="N436" s="8"/>
      <c r="O436" s="9" t="s">
        <v>178</v>
      </c>
      <c r="P436" s="10"/>
    </row>
    <row r="437" spans="1:16" ht="49.5" customHeight="1">
      <c r="A437" s="51" t="s">
        <v>930</v>
      </c>
      <c r="B437" s="52">
        <v>45418</v>
      </c>
      <c r="C437" s="44" t="s">
        <v>931</v>
      </c>
      <c r="D437" s="51" t="s">
        <v>49</v>
      </c>
      <c r="E437" s="53">
        <v>5</v>
      </c>
      <c r="F437" s="53"/>
      <c r="G437" s="53"/>
      <c r="H437" s="53"/>
      <c r="I437" s="53">
        <f>+E437+F437-G437</f>
        <v>5</v>
      </c>
      <c r="J437" s="53">
        <v>15</v>
      </c>
      <c r="K437" s="54">
        <v>44.84</v>
      </c>
      <c r="L437" s="54">
        <f t="shared" si="0"/>
        <v>224.20000000000002</v>
      </c>
      <c r="M437" s="8"/>
      <c r="N437" s="8"/>
      <c r="O437" s="9" t="s">
        <v>28</v>
      </c>
      <c r="P437" s="10"/>
    </row>
    <row r="438" spans="1:16" ht="49.5" customHeight="1">
      <c r="A438" s="51" t="s">
        <v>932</v>
      </c>
      <c r="B438" s="52">
        <v>45418</v>
      </c>
      <c r="C438" s="44" t="s">
        <v>933</v>
      </c>
      <c r="D438" s="51" t="s">
        <v>49</v>
      </c>
      <c r="E438" s="53">
        <v>1</v>
      </c>
      <c r="F438" s="53"/>
      <c r="G438" s="53"/>
      <c r="H438" s="53"/>
      <c r="I438" s="53">
        <f>+E438+F438-G438</f>
        <v>1</v>
      </c>
      <c r="J438" s="53"/>
      <c r="K438" s="54">
        <v>405</v>
      </c>
      <c r="L438" s="54">
        <f t="shared" si="0"/>
        <v>405</v>
      </c>
      <c r="M438" s="8"/>
      <c r="N438" s="8"/>
      <c r="O438" s="9" t="s">
        <v>24</v>
      </c>
      <c r="P438" s="10"/>
    </row>
    <row r="439" spans="1:16" ht="49.5" customHeight="1">
      <c r="A439" s="51" t="s">
        <v>934</v>
      </c>
      <c r="B439" s="52" t="s">
        <v>426</v>
      </c>
      <c r="C439" s="44" t="s">
        <v>935</v>
      </c>
      <c r="D439" s="51" t="s">
        <v>49</v>
      </c>
      <c r="E439" s="53">
        <v>80</v>
      </c>
      <c r="F439" s="53"/>
      <c r="G439" s="53"/>
      <c r="H439" s="53"/>
      <c r="I439" s="53">
        <f>+E439+F439-G439</f>
        <v>80</v>
      </c>
      <c r="J439" s="53">
        <v>80</v>
      </c>
      <c r="K439" s="54">
        <v>113</v>
      </c>
      <c r="L439" s="54">
        <f t="shared" si="0"/>
        <v>9040</v>
      </c>
      <c r="M439" s="8"/>
      <c r="N439" s="8"/>
      <c r="O439" s="9" t="s">
        <v>104</v>
      </c>
      <c r="P439" s="10"/>
    </row>
    <row r="440" spans="1:16" ht="49.5" customHeight="1">
      <c r="A440" s="51" t="s">
        <v>936</v>
      </c>
      <c r="B440" s="52" t="s">
        <v>426</v>
      </c>
      <c r="C440" s="44" t="s">
        <v>937</v>
      </c>
      <c r="D440" s="51" t="s">
        <v>49</v>
      </c>
      <c r="E440" s="53">
        <v>0</v>
      </c>
      <c r="F440" s="53"/>
      <c r="G440" s="53"/>
      <c r="H440" s="53"/>
      <c r="I440" s="53">
        <f>+E440+F440-G440</f>
        <v>0</v>
      </c>
      <c r="J440" s="53"/>
      <c r="K440" s="54">
        <v>1888</v>
      </c>
      <c r="L440" s="54">
        <f t="shared" si="0"/>
        <v>0</v>
      </c>
      <c r="M440" s="8"/>
      <c r="N440" s="8"/>
      <c r="O440" s="9"/>
      <c r="P440" s="10"/>
    </row>
    <row r="441" spans="1:16" ht="49.5" customHeight="1">
      <c r="A441" s="51" t="s">
        <v>938</v>
      </c>
      <c r="B441" s="52">
        <v>45904</v>
      </c>
      <c r="C441" s="44" t="s">
        <v>939</v>
      </c>
      <c r="D441" s="51" t="s">
        <v>49</v>
      </c>
      <c r="E441" s="53">
        <v>200</v>
      </c>
      <c r="F441" s="53"/>
      <c r="G441" s="53"/>
      <c r="H441" s="53"/>
      <c r="I441" s="53">
        <f>+E441+F441-G441</f>
        <v>200</v>
      </c>
      <c r="J441" s="53"/>
      <c r="K441" s="54"/>
      <c r="L441" s="54">
        <f t="shared" si="0"/>
        <v>0</v>
      </c>
      <c r="M441" s="8"/>
      <c r="N441" s="8"/>
      <c r="O441" s="9" t="s">
        <v>217</v>
      </c>
      <c r="P441" s="10"/>
    </row>
    <row r="442" spans="1:16" ht="49.5" customHeight="1">
      <c r="A442" s="51" t="s">
        <v>940</v>
      </c>
      <c r="B442" s="52"/>
      <c r="C442" s="44" t="s">
        <v>941</v>
      </c>
      <c r="D442" s="51" t="s">
        <v>49</v>
      </c>
      <c r="E442" s="53">
        <v>1</v>
      </c>
      <c r="F442" s="53"/>
      <c r="G442" s="53"/>
      <c r="H442" s="53"/>
      <c r="I442" s="53">
        <f>+E442+F442-G442</f>
        <v>1</v>
      </c>
      <c r="J442" s="53"/>
      <c r="K442" s="54"/>
      <c r="L442" s="54">
        <f t="shared" si="0"/>
        <v>0</v>
      </c>
      <c r="M442" s="8"/>
      <c r="N442" s="8"/>
      <c r="O442" s="9" t="s">
        <v>178</v>
      </c>
      <c r="P442" s="10"/>
    </row>
    <row r="443" spans="1:16" ht="49.5" customHeight="1">
      <c r="A443" s="51" t="s">
        <v>942</v>
      </c>
      <c r="B443" s="52">
        <v>45418</v>
      </c>
      <c r="C443" s="44" t="s">
        <v>943</v>
      </c>
      <c r="D443" s="51" t="s">
        <v>49</v>
      </c>
      <c r="E443" s="53">
        <v>1</v>
      </c>
      <c r="F443" s="53"/>
      <c r="G443" s="53"/>
      <c r="H443" s="53"/>
      <c r="I443" s="53">
        <f>+E443+F443-G443</f>
        <v>1</v>
      </c>
      <c r="J443" s="53"/>
      <c r="K443" s="54">
        <v>1420</v>
      </c>
      <c r="L443" s="54">
        <f t="shared" si="0"/>
        <v>1420</v>
      </c>
      <c r="M443" s="8"/>
      <c r="N443" s="8"/>
      <c r="O443" s="9" t="s">
        <v>24</v>
      </c>
      <c r="P443" s="10"/>
    </row>
    <row r="444" spans="1:16" ht="49.5" customHeight="1">
      <c r="A444" s="51" t="s">
        <v>944</v>
      </c>
      <c r="B444" s="52" t="s">
        <v>945</v>
      </c>
      <c r="C444" s="44" t="s">
        <v>946</v>
      </c>
      <c r="D444" s="51" t="s">
        <v>49</v>
      </c>
      <c r="E444" s="53">
        <v>9</v>
      </c>
      <c r="F444" s="53"/>
      <c r="G444" s="53"/>
      <c r="H444" s="53"/>
      <c r="I444" s="53">
        <f>+E444+F444-G444</f>
        <v>9</v>
      </c>
      <c r="J444" s="53"/>
      <c r="K444" s="54">
        <v>155</v>
      </c>
      <c r="L444" s="54">
        <f t="shared" si="0"/>
        <v>1395</v>
      </c>
      <c r="M444" s="8"/>
      <c r="N444" s="8"/>
      <c r="O444" s="9" t="s">
        <v>24</v>
      </c>
      <c r="P444" s="10"/>
    </row>
    <row r="445" spans="1:16" ht="49.5" customHeight="1">
      <c r="A445" s="51" t="s">
        <v>947</v>
      </c>
      <c r="B445" s="52">
        <v>45722</v>
      </c>
      <c r="C445" s="44" t="s">
        <v>948</v>
      </c>
      <c r="D445" s="51" t="s">
        <v>49</v>
      </c>
      <c r="E445" s="53">
        <v>11</v>
      </c>
      <c r="F445" s="53"/>
      <c r="G445" s="53"/>
      <c r="H445" s="53"/>
      <c r="I445" s="53">
        <f>+E445+F445-G445</f>
        <v>11</v>
      </c>
      <c r="J445" s="53"/>
      <c r="K445" s="54">
        <v>717.31</v>
      </c>
      <c r="L445" s="54">
        <f t="shared" si="0"/>
        <v>7890.41</v>
      </c>
      <c r="M445" s="8"/>
      <c r="N445" s="8"/>
      <c r="O445" s="9" t="s">
        <v>249</v>
      </c>
      <c r="P445" s="10"/>
    </row>
    <row r="446" spans="1:16" ht="49.5" customHeight="1">
      <c r="A446" s="51" t="s">
        <v>949</v>
      </c>
      <c r="B446" s="52">
        <v>45722</v>
      </c>
      <c r="C446" s="44" t="s">
        <v>950</v>
      </c>
      <c r="D446" s="51" t="s">
        <v>49</v>
      </c>
      <c r="E446" s="53">
        <v>11</v>
      </c>
      <c r="F446" s="53"/>
      <c r="G446" s="53"/>
      <c r="H446" s="53"/>
      <c r="I446" s="53">
        <f>+E446+F446-G446</f>
        <v>11</v>
      </c>
      <c r="J446" s="53"/>
      <c r="K446" s="54">
        <v>717.31</v>
      </c>
      <c r="L446" s="54">
        <f t="shared" si="0"/>
        <v>7890.41</v>
      </c>
      <c r="M446" s="8"/>
      <c r="N446" s="8"/>
      <c r="O446" s="9" t="s">
        <v>249</v>
      </c>
      <c r="P446" s="10"/>
    </row>
    <row r="447" spans="1:16" ht="49.5" customHeight="1">
      <c r="A447" s="51" t="s">
        <v>951</v>
      </c>
      <c r="B447" s="52">
        <v>45722</v>
      </c>
      <c r="C447" s="44" t="s">
        <v>952</v>
      </c>
      <c r="D447" s="51" t="s">
        <v>49</v>
      </c>
      <c r="E447" s="53">
        <v>7</v>
      </c>
      <c r="F447" s="53"/>
      <c r="G447" s="53"/>
      <c r="H447" s="53"/>
      <c r="I447" s="53">
        <f>+E447+F447-G447</f>
        <v>7</v>
      </c>
      <c r="J447" s="53"/>
      <c r="K447" s="54">
        <v>717.31</v>
      </c>
      <c r="L447" s="54">
        <f t="shared" si="0"/>
        <v>5021.17</v>
      </c>
      <c r="M447" s="8"/>
      <c r="N447" s="8"/>
      <c r="O447" s="9" t="s">
        <v>249</v>
      </c>
      <c r="P447" s="10"/>
    </row>
    <row r="448" spans="1:16" ht="49.5" customHeight="1">
      <c r="A448" s="51" t="s">
        <v>953</v>
      </c>
      <c r="B448" s="52">
        <v>45996</v>
      </c>
      <c r="C448" s="44" t="s">
        <v>954</v>
      </c>
      <c r="D448" s="51" t="s">
        <v>49</v>
      </c>
      <c r="E448" s="53">
        <v>0</v>
      </c>
      <c r="F448" s="53"/>
      <c r="G448" s="53"/>
      <c r="H448" s="53"/>
      <c r="I448" s="53">
        <f>+E448+F448-G448</f>
        <v>0</v>
      </c>
      <c r="J448" s="53"/>
      <c r="K448" s="54">
        <v>560.51</v>
      </c>
      <c r="L448" s="54">
        <f t="shared" si="0"/>
        <v>0</v>
      </c>
      <c r="M448" s="8"/>
      <c r="N448" s="8"/>
      <c r="O448" s="9" t="s">
        <v>88</v>
      </c>
      <c r="P448" s="10"/>
    </row>
    <row r="449" spans="1:16" ht="49.5" customHeight="1">
      <c r="A449" s="51" t="s">
        <v>955</v>
      </c>
      <c r="B449" s="52">
        <v>45932</v>
      </c>
      <c r="C449" s="44" t="s">
        <v>956</v>
      </c>
      <c r="D449" s="51" t="s">
        <v>49</v>
      </c>
      <c r="E449" s="53">
        <v>5</v>
      </c>
      <c r="F449" s="53"/>
      <c r="G449" s="53"/>
      <c r="H449" s="53"/>
      <c r="I449" s="53">
        <f>+E449+F449-G449</f>
        <v>5</v>
      </c>
      <c r="J449" s="53"/>
      <c r="K449" s="54">
        <v>958</v>
      </c>
      <c r="L449" s="54">
        <f t="shared" si="0"/>
        <v>4790</v>
      </c>
      <c r="M449" s="8"/>
      <c r="N449" s="8"/>
      <c r="O449" s="9" t="s">
        <v>17</v>
      </c>
      <c r="P449" s="10"/>
    </row>
    <row r="450" spans="1:16" ht="49.5" customHeight="1">
      <c r="A450" s="51" t="s">
        <v>957</v>
      </c>
      <c r="B450" s="52" t="s">
        <v>958</v>
      </c>
      <c r="C450" s="44" t="s">
        <v>959</v>
      </c>
      <c r="D450" s="51" t="s">
        <v>49</v>
      </c>
      <c r="E450" s="53">
        <v>0</v>
      </c>
      <c r="F450" s="53"/>
      <c r="G450" s="53"/>
      <c r="H450" s="53"/>
      <c r="I450" s="53">
        <f>+E450+F450-G450</f>
        <v>0</v>
      </c>
      <c r="J450" s="53"/>
      <c r="K450" s="54">
        <v>117</v>
      </c>
      <c r="L450" s="54">
        <f t="shared" si="0"/>
        <v>0</v>
      </c>
      <c r="M450" s="8"/>
      <c r="N450" s="8"/>
      <c r="O450" s="9" t="s">
        <v>178</v>
      </c>
      <c r="P450" s="10"/>
    </row>
    <row r="451" spans="1:16" ht="49.5" customHeight="1">
      <c r="A451" s="51" t="s">
        <v>960</v>
      </c>
      <c r="B451" s="52">
        <v>45803</v>
      </c>
      <c r="C451" s="44" t="s">
        <v>961</v>
      </c>
      <c r="D451" s="51" t="s">
        <v>93</v>
      </c>
      <c r="E451" s="53">
        <v>10</v>
      </c>
      <c r="F451" s="53"/>
      <c r="G451" s="53"/>
      <c r="H451" s="53"/>
      <c r="I451" s="53">
        <f>+E451+F451-G451</f>
        <v>10</v>
      </c>
      <c r="J451" s="53">
        <v>10</v>
      </c>
      <c r="K451" s="54">
        <v>1283</v>
      </c>
      <c r="L451" s="54">
        <f t="shared" si="0"/>
        <v>12830</v>
      </c>
      <c r="M451" s="8"/>
      <c r="N451" s="8"/>
      <c r="O451" s="9" t="s">
        <v>104</v>
      </c>
      <c r="P451" s="10"/>
    </row>
    <row r="452" spans="1:16" ht="49.5" customHeight="1">
      <c r="A452" s="51" t="s">
        <v>962</v>
      </c>
      <c r="B452" s="52" t="s">
        <v>600</v>
      </c>
      <c r="C452" s="44" t="s">
        <v>963</v>
      </c>
      <c r="D452" s="51" t="s">
        <v>49</v>
      </c>
      <c r="E452" s="53">
        <v>10</v>
      </c>
      <c r="F452" s="53"/>
      <c r="G452" s="53"/>
      <c r="H452" s="53"/>
      <c r="I452" s="53">
        <f>+E452+F452-G452</f>
        <v>10</v>
      </c>
      <c r="J452" s="53"/>
      <c r="K452" s="54">
        <v>124.997</v>
      </c>
      <c r="L452" s="54">
        <f t="shared" si="0"/>
        <v>1249.97</v>
      </c>
      <c r="M452" s="8"/>
      <c r="N452" s="8"/>
      <c r="O452" s="9" t="s">
        <v>204</v>
      </c>
      <c r="P452" s="10"/>
    </row>
    <row r="453" spans="1:16" ht="49.5" customHeight="1">
      <c r="A453" s="51" t="s">
        <v>964</v>
      </c>
      <c r="B453" s="52"/>
      <c r="C453" s="44" t="s">
        <v>965</v>
      </c>
      <c r="D453" s="51" t="s">
        <v>49</v>
      </c>
      <c r="E453" s="53">
        <v>110</v>
      </c>
      <c r="F453" s="53"/>
      <c r="G453" s="53"/>
      <c r="H453" s="53"/>
      <c r="I453" s="53">
        <f>+E453+F453-G453</f>
        <v>110</v>
      </c>
      <c r="J453" s="53"/>
      <c r="K453" s="54">
        <v>14.99</v>
      </c>
      <c r="L453" s="54">
        <f t="shared" si="0"/>
        <v>1648.9</v>
      </c>
      <c r="M453" s="8"/>
      <c r="N453" s="8"/>
      <c r="O453" s="9" t="s">
        <v>178</v>
      </c>
      <c r="P453" s="10"/>
    </row>
    <row r="454" spans="1:16" ht="49.5" customHeight="1">
      <c r="A454" s="51" t="s">
        <v>966</v>
      </c>
      <c r="B454" s="52" t="s">
        <v>14</v>
      </c>
      <c r="C454" s="44" t="s">
        <v>967</v>
      </c>
      <c r="D454" s="51" t="s">
        <v>49</v>
      </c>
      <c r="E454" s="53">
        <v>10</v>
      </c>
      <c r="F454" s="53"/>
      <c r="G454" s="53"/>
      <c r="H454" s="53"/>
      <c r="I454" s="53">
        <f>+E454+F454-G454</f>
        <v>10</v>
      </c>
      <c r="J454" s="53"/>
      <c r="K454" s="54"/>
      <c r="L454" s="54">
        <f t="shared" si="0"/>
        <v>0</v>
      </c>
      <c r="M454" s="8"/>
      <c r="N454" s="8"/>
      <c r="O454" s="9" t="s">
        <v>32</v>
      </c>
      <c r="P454" s="10"/>
    </row>
    <row r="455" spans="1:16" ht="49.5" customHeight="1">
      <c r="A455" s="51" t="s">
        <v>968</v>
      </c>
      <c r="B455" s="52">
        <v>45639</v>
      </c>
      <c r="C455" s="44" t="s">
        <v>969</v>
      </c>
      <c r="D455" s="51" t="s">
        <v>49</v>
      </c>
      <c r="E455" s="53">
        <v>6</v>
      </c>
      <c r="F455" s="53"/>
      <c r="G455" s="53"/>
      <c r="H455" s="53"/>
      <c r="I455" s="53">
        <f>+E455+F455-G455</f>
        <v>6</v>
      </c>
      <c r="J455" s="53"/>
      <c r="K455" s="54">
        <v>1375</v>
      </c>
      <c r="L455" s="54">
        <f t="shared" si="0"/>
        <v>8250</v>
      </c>
      <c r="M455" s="8"/>
      <c r="N455" s="8"/>
      <c r="O455" s="9" t="s">
        <v>32</v>
      </c>
      <c r="P455" s="10"/>
    </row>
    <row r="456" spans="1:16" ht="49.5" customHeight="1">
      <c r="A456" s="51" t="s">
        <v>970</v>
      </c>
      <c r="B456" s="52" t="s">
        <v>888</v>
      </c>
      <c r="C456" s="44" t="s">
        <v>971</v>
      </c>
      <c r="D456" s="51" t="s">
        <v>49</v>
      </c>
      <c r="E456" s="53">
        <v>1</v>
      </c>
      <c r="F456" s="53"/>
      <c r="G456" s="53"/>
      <c r="H456" s="53"/>
      <c r="I456" s="53">
        <f>+E456+F456-G456</f>
        <v>1</v>
      </c>
      <c r="J456" s="53"/>
      <c r="K456" s="54">
        <v>3380.7</v>
      </c>
      <c r="L456" s="54">
        <f t="shared" si="0"/>
        <v>3380.7</v>
      </c>
      <c r="M456" s="8"/>
      <c r="N456" s="8"/>
      <c r="O456" s="9" t="s">
        <v>32</v>
      </c>
      <c r="P456" s="10"/>
    </row>
    <row r="457" spans="1:16" ht="49.5" customHeight="1">
      <c r="A457" s="51" t="s">
        <v>972</v>
      </c>
      <c r="B457" s="52">
        <v>45020</v>
      </c>
      <c r="C457" s="44" t="s">
        <v>973</v>
      </c>
      <c r="D457" s="51" t="s">
        <v>49</v>
      </c>
      <c r="E457" s="53">
        <v>4</v>
      </c>
      <c r="F457" s="53"/>
      <c r="G457" s="53"/>
      <c r="H457" s="53"/>
      <c r="I457" s="53">
        <f>+E457+F457-G457</f>
        <v>4</v>
      </c>
      <c r="J457" s="53"/>
      <c r="K457" s="54">
        <v>1002</v>
      </c>
      <c r="L457" s="54">
        <f t="shared" si="0"/>
        <v>4008</v>
      </c>
      <c r="M457" s="8"/>
      <c r="N457" s="8"/>
      <c r="O457" s="9" t="s">
        <v>32</v>
      </c>
      <c r="P457" s="10"/>
    </row>
    <row r="458" spans="1:16" ht="49.5" customHeight="1">
      <c r="A458" s="51" t="s">
        <v>974</v>
      </c>
      <c r="B458" s="52" t="s">
        <v>975</v>
      </c>
      <c r="C458" s="44" t="s">
        <v>976</v>
      </c>
      <c r="D458" s="51" t="s">
        <v>49</v>
      </c>
      <c r="E458" s="53">
        <v>7</v>
      </c>
      <c r="F458" s="53"/>
      <c r="G458" s="53"/>
      <c r="H458" s="53"/>
      <c r="I458" s="53">
        <f>+E458+F458-G458</f>
        <v>7</v>
      </c>
      <c r="J458" s="53"/>
      <c r="K458" s="54">
        <v>436.6</v>
      </c>
      <c r="L458" s="54">
        <f t="shared" si="0"/>
        <v>3056.2000000000003</v>
      </c>
      <c r="M458" s="8"/>
      <c r="N458" s="8"/>
      <c r="O458" s="9" t="s">
        <v>32</v>
      </c>
      <c r="P458" s="10"/>
    </row>
    <row r="459" spans="1:16" ht="49.5" customHeight="1">
      <c r="A459" s="51" t="s">
        <v>977</v>
      </c>
      <c r="B459" s="55">
        <v>45813</v>
      </c>
      <c r="C459" s="44" t="s">
        <v>978</v>
      </c>
      <c r="D459" s="56" t="s">
        <v>49</v>
      </c>
      <c r="E459" s="53">
        <v>10</v>
      </c>
      <c r="F459" s="53"/>
      <c r="G459" s="53"/>
      <c r="H459" s="53"/>
      <c r="I459" s="53">
        <f>+E459+F459-G459</f>
        <v>10</v>
      </c>
      <c r="J459" s="53"/>
      <c r="K459" s="54">
        <v>750</v>
      </c>
      <c r="L459" s="54">
        <f t="shared" si="0"/>
        <v>7500</v>
      </c>
      <c r="M459" s="8"/>
      <c r="N459" s="8"/>
      <c r="O459" s="9" t="s">
        <v>217</v>
      </c>
      <c r="P459" s="10"/>
    </row>
    <row r="460" spans="1:16" ht="49.5" customHeight="1">
      <c r="A460" s="51" t="s">
        <v>979</v>
      </c>
      <c r="B460" s="52">
        <v>45695</v>
      </c>
      <c r="C460" s="44" t="s">
        <v>980</v>
      </c>
      <c r="D460" s="51" t="s">
        <v>49</v>
      </c>
      <c r="E460" s="53">
        <v>10</v>
      </c>
      <c r="F460" s="53"/>
      <c r="G460" s="53"/>
      <c r="H460" s="53"/>
      <c r="I460" s="53">
        <f>+E460+F460-G460</f>
        <v>10</v>
      </c>
      <c r="J460" s="53"/>
      <c r="K460" s="54">
        <v>3273.0839999999998</v>
      </c>
      <c r="L460" s="54">
        <f t="shared" si="0"/>
        <v>32730.839999999997</v>
      </c>
      <c r="M460" s="8"/>
      <c r="N460" s="11"/>
      <c r="O460" s="12" t="s">
        <v>32</v>
      </c>
      <c r="P460" s="10"/>
    </row>
    <row r="461" spans="1:16" ht="49.5" customHeight="1">
      <c r="A461" s="51" t="s">
        <v>981</v>
      </c>
      <c r="B461" s="52">
        <v>45414</v>
      </c>
      <c r="C461" s="44" t="s">
        <v>982</v>
      </c>
      <c r="D461" s="51" t="s">
        <v>49</v>
      </c>
      <c r="E461" s="53">
        <v>6</v>
      </c>
      <c r="F461" s="53"/>
      <c r="G461" s="53"/>
      <c r="H461" s="53"/>
      <c r="I461" s="53">
        <f>+E461+F461-G461</f>
        <v>6</v>
      </c>
      <c r="J461" s="53"/>
      <c r="K461" s="54">
        <v>2600</v>
      </c>
      <c r="L461" s="54">
        <f t="shared" si="0"/>
        <v>15600</v>
      </c>
      <c r="M461" s="8"/>
      <c r="N461" s="8"/>
      <c r="O461" s="9" t="s">
        <v>32</v>
      </c>
      <c r="P461" s="10"/>
    </row>
    <row r="462" spans="1:16" ht="49.5" customHeight="1">
      <c r="A462" s="51" t="s">
        <v>983</v>
      </c>
      <c r="B462" s="52" t="s">
        <v>984</v>
      </c>
      <c r="C462" s="44" t="s">
        <v>985</v>
      </c>
      <c r="D462" s="51" t="s">
        <v>49</v>
      </c>
      <c r="E462" s="53">
        <v>8</v>
      </c>
      <c r="F462" s="53"/>
      <c r="G462" s="53"/>
      <c r="H462" s="53"/>
      <c r="I462" s="53">
        <f>+E462+F462-G462</f>
        <v>8</v>
      </c>
      <c r="J462" s="53"/>
      <c r="K462" s="54">
        <v>1250</v>
      </c>
      <c r="L462" s="54">
        <f t="shared" si="0"/>
        <v>10000</v>
      </c>
      <c r="M462" s="8"/>
      <c r="N462" s="8"/>
      <c r="O462" s="9" t="s">
        <v>32</v>
      </c>
      <c r="P462" s="10"/>
    </row>
    <row r="463" spans="1:16" ht="49.5" customHeight="1">
      <c r="A463" s="51" t="s">
        <v>986</v>
      </c>
      <c r="B463" s="52">
        <v>45643</v>
      </c>
      <c r="C463" s="44" t="s">
        <v>987</v>
      </c>
      <c r="D463" s="51" t="s">
        <v>49</v>
      </c>
      <c r="E463" s="53">
        <v>8</v>
      </c>
      <c r="F463" s="53"/>
      <c r="G463" s="53"/>
      <c r="H463" s="53"/>
      <c r="I463" s="53">
        <f>+E463+F463-G463</f>
        <v>8</v>
      </c>
      <c r="J463" s="53"/>
      <c r="K463" s="54">
        <v>1375</v>
      </c>
      <c r="L463" s="54">
        <f t="shared" si="0"/>
        <v>11000</v>
      </c>
      <c r="M463" s="8"/>
      <c r="N463" s="8"/>
      <c r="O463" s="9" t="s">
        <v>32</v>
      </c>
      <c r="P463" s="10"/>
    </row>
    <row r="464" spans="1:16" ht="49.5" customHeight="1">
      <c r="A464" s="51" t="s">
        <v>988</v>
      </c>
      <c r="B464" s="52" t="s">
        <v>975</v>
      </c>
      <c r="C464" s="44" t="s">
        <v>989</v>
      </c>
      <c r="D464" s="51" t="s">
        <v>49</v>
      </c>
      <c r="E464" s="53">
        <v>9</v>
      </c>
      <c r="F464" s="53"/>
      <c r="G464" s="53"/>
      <c r="H464" s="53"/>
      <c r="I464" s="53">
        <f>+E464+F464-G464</f>
        <v>9</v>
      </c>
      <c r="J464" s="53"/>
      <c r="K464" s="54"/>
      <c r="L464" s="54">
        <f t="shared" si="0"/>
        <v>0</v>
      </c>
      <c r="M464" s="8"/>
      <c r="N464" s="8"/>
      <c r="O464" s="9" t="s">
        <v>32</v>
      </c>
      <c r="P464" s="10"/>
    </row>
    <row r="465" spans="1:16" ht="49.5" customHeight="1">
      <c r="A465" s="51" t="s">
        <v>990</v>
      </c>
      <c r="B465" s="52" t="s">
        <v>975</v>
      </c>
      <c r="C465" s="44" t="s">
        <v>991</v>
      </c>
      <c r="D465" s="51" t="s">
        <v>49</v>
      </c>
      <c r="E465" s="53">
        <v>21</v>
      </c>
      <c r="F465" s="53"/>
      <c r="G465" s="53"/>
      <c r="H465" s="53"/>
      <c r="I465" s="53">
        <f>+E465+F465-G465</f>
        <v>21</v>
      </c>
      <c r="J465" s="53"/>
      <c r="K465" s="54">
        <v>521.08799999999997</v>
      </c>
      <c r="L465" s="54">
        <f t="shared" si="0"/>
        <v>10942.848</v>
      </c>
      <c r="M465" s="8"/>
      <c r="N465" s="8"/>
      <c r="O465" s="9" t="s">
        <v>32</v>
      </c>
      <c r="P465" s="10"/>
    </row>
    <row r="466" spans="1:16" ht="49.5" customHeight="1">
      <c r="A466" s="51" t="s">
        <v>992</v>
      </c>
      <c r="B466" s="55">
        <v>45813</v>
      </c>
      <c r="C466" s="44" t="s">
        <v>993</v>
      </c>
      <c r="D466" s="56" t="s">
        <v>49</v>
      </c>
      <c r="E466" s="53">
        <v>23</v>
      </c>
      <c r="F466" s="53"/>
      <c r="G466" s="53"/>
      <c r="H466" s="53"/>
      <c r="I466" s="53">
        <f>+E466+F466-G466</f>
        <v>23</v>
      </c>
      <c r="J466" s="53"/>
      <c r="K466" s="54">
        <v>4504</v>
      </c>
      <c r="L466" s="54">
        <f t="shared" si="0"/>
        <v>103592</v>
      </c>
      <c r="M466" s="8"/>
      <c r="N466" s="8"/>
      <c r="O466" s="9" t="s">
        <v>217</v>
      </c>
      <c r="P466" s="10"/>
    </row>
    <row r="467" spans="1:16" ht="49.5" customHeight="1">
      <c r="A467" s="51" t="s">
        <v>994</v>
      </c>
      <c r="B467" s="52">
        <v>45414</v>
      </c>
      <c r="C467" s="44" t="s">
        <v>995</v>
      </c>
      <c r="D467" s="51" t="s">
        <v>49</v>
      </c>
      <c r="E467" s="53">
        <v>2</v>
      </c>
      <c r="F467" s="53"/>
      <c r="G467" s="53"/>
      <c r="H467" s="53"/>
      <c r="I467" s="53">
        <f>+E467+F467-G467</f>
        <v>2</v>
      </c>
      <c r="J467" s="53"/>
      <c r="K467" s="54">
        <v>617</v>
      </c>
      <c r="L467" s="54">
        <f t="shared" si="0"/>
        <v>1234</v>
      </c>
      <c r="M467" s="8"/>
      <c r="N467" s="8"/>
      <c r="O467" s="9" t="s">
        <v>24</v>
      </c>
      <c r="P467" s="10"/>
    </row>
    <row r="468" spans="1:16" ht="49.5" customHeight="1">
      <c r="A468" s="51" t="s">
        <v>996</v>
      </c>
      <c r="B468" s="52">
        <v>45414</v>
      </c>
      <c r="C468" s="44" t="s">
        <v>997</v>
      </c>
      <c r="D468" s="51" t="s">
        <v>49</v>
      </c>
      <c r="E468" s="53">
        <v>2</v>
      </c>
      <c r="F468" s="53"/>
      <c r="G468" s="53"/>
      <c r="H468" s="53"/>
      <c r="I468" s="53">
        <f>+E468+F468-G468</f>
        <v>2</v>
      </c>
      <c r="J468" s="53"/>
      <c r="K468" s="54">
        <v>660</v>
      </c>
      <c r="L468" s="54">
        <f t="shared" si="0"/>
        <v>1320</v>
      </c>
      <c r="M468" s="8"/>
      <c r="N468" s="8"/>
      <c r="O468" s="9" t="s">
        <v>24</v>
      </c>
      <c r="P468" s="10"/>
    </row>
    <row r="469" spans="1:16" ht="49.5" customHeight="1">
      <c r="A469" s="51" t="s">
        <v>998</v>
      </c>
      <c r="B469" s="52"/>
      <c r="C469" s="44" t="s">
        <v>999</v>
      </c>
      <c r="D469" s="51" t="s">
        <v>49</v>
      </c>
      <c r="E469" s="53">
        <v>10</v>
      </c>
      <c r="F469" s="53"/>
      <c r="G469" s="53"/>
      <c r="H469" s="53"/>
      <c r="I469" s="53">
        <f>+E469+F469-G469</f>
        <v>10</v>
      </c>
      <c r="J469" s="53"/>
      <c r="K469" s="54">
        <v>1369.4844000000001</v>
      </c>
      <c r="L469" s="54">
        <f t="shared" si="0"/>
        <v>13694.844000000001</v>
      </c>
      <c r="M469" s="8"/>
      <c r="N469" s="8"/>
      <c r="O469" s="9" t="s">
        <v>204</v>
      </c>
      <c r="P469" s="10"/>
    </row>
    <row r="470" spans="1:16" ht="49.5" customHeight="1">
      <c r="A470" s="51" t="s">
        <v>1000</v>
      </c>
      <c r="B470" s="52">
        <v>45418</v>
      </c>
      <c r="C470" s="44" t="s">
        <v>1001</v>
      </c>
      <c r="D470" s="51" t="s">
        <v>49</v>
      </c>
      <c r="E470" s="53">
        <v>3</v>
      </c>
      <c r="F470" s="53"/>
      <c r="G470" s="53"/>
      <c r="H470" s="53"/>
      <c r="I470" s="53">
        <f>+E470+F470-G470</f>
        <v>3</v>
      </c>
      <c r="J470" s="53"/>
      <c r="K470" s="54">
        <v>650</v>
      </c>
      <c r="L470" s="54">
        <f t="shared" si="0"/>
        <v>1950</v>
      </c>
      <c r="M470" s="8"/>
      <c r="N470" s="8"/>
      <c r="O470" s="9" t="s">
        <v>32</v>
      </c>
      <c r="P470" s="10"/>
    </row>
    <row r="471" spans="1:16" ht="49.5" customHeight="1">
      <c r="A471" s="51" t="s">
        <v>1002</v>
      </c>
      <c r="B471" s="52"/>
      <c r="C471" s="44" t="s">
        <v>1003</v>
      </c>
      <c r="D471" s="51" t="s">
        <v>49</v>
      </c>
      <c r="E471" s="53">
        <v>4</v>
      </c>
      <c r="F471" s="53"/>
      <c r="G471" s="53"/>
      <c r="H471" s="53"/>
      <c r="I471" s="53">
        <f>+E471+F471-G471</f>
        <v>4</v>
      </c>
      <c r="J471" s="53"/>
      <c r="K471" s="54">
        <v>2600</v>
      </c>
      <c r="L471" s="54">
        <f t="shared" si="0"/>
        <v>10400</v>
      </c>
      <c r="M471" s="8"/>
      <c r="N471" s="8"/>
      <c r="O471" s="9" t="s">
        <v>32</v>
      </c>
      <c r="P471" s="10"/>
    </row>
    <row r="472" spans="1:16" ht="49.5" customHeight="1">
      <c r="A472" s="51" t="s">
        <v>1004</v>
      </c>
      <c r="B472" s="52"/>
      <c r="C472" s="44" t="s">
        <v>1005</v>
      </c>
      <c r="D472" s="51" t="s">
        <v>49</v>
      </c>
      <c r="E472" s="53">
        <v>1</v>
      </c>
      <c r="F472" s="53"/>
      <c r="G472" s="53"/>
      <c r="H472" s="53"/>
      <c r="I472" s="53">
        <f>+E472+F472-G472</f>
        <v>1</v>
      </c>
      <c r="J472" s="53"/>
      <c r="K472" s="54">
        <v>2950</v>
      </c>
      <c r="L472" s="54">
        <f t="shared" si="0"/>
        <v>2950</v>
      </c>
      <c r="M472" s="8"/>
      <c r="N472" s="8"/>
      <c r="O472" s="9" t="s">
        <v>32</v>
      </c>
      <c r="P472" s="10"/>
    </row>
    <row r="473" spans="1:16" ht="49.5" customHeight="1">
      <c r="A473" s="51" t="s">
        <v>1006</v>
      </c>
      <c r="B473" s="52">
        <v>45019</v>
      </c>
      <c r="C473" s="44" t="s">
        <v>1007</v>
      </c>
      <c r="D473" s="51" t="s">
        <v>49</v>
      </c>
      <c r="E473" s="53">
        <v>4</v>
      </c>
      <c r="F473" s="53"/>
      <c r="G473" s="53"/>
      <c r="H473" s="53"/>
      <c r="I473" s="53">
        <f>+E473+F473-G473</f>
        <v>4</v>
      </c>
      <c r="J473" s="53"/>
      <c r="K473" s="54"/>
      <c r="L473" s="54">
        <f t="shared" si="0"/>
        <v>0</v>
      </c>
      <c r="M473" s="8"/>
      <c r="N473" s="8"/>
      <c r="O473" s="9" t="s">
        <v>32</v>
      </c>
      <c r="P473" s="10"/>
    </row>
    <row r="474" spans="1:16" ht="49.5" customHeight="1">
      <c r="A474" s="51" t="s">
        <v>1008</v>
      </c>
      <c r="B474" s="52">
        <v>44652</v>
      </c>
      <c r="C474" s="44" t="s">
        <v>1009</v>
      </c>
      <c r="D474" s="51" t="s">
        <v>49</v>
      </c>
      <c r="E474" s="53">
        <v>4</v>
      </c>
      <c r="F474" s="53"/>
      <c r="G474" s="53"/>
      <c r="H474" s="53"/>
      <c r="I474" s="53">
        <f>+E474+F474-G474</f>
        <v>4</v>
      </c>
      <c r="J474" s="53"/>
      <c r="K474" s="54">
        <v>837</v>
      </c>
      <c r="L474" s="54">
        <f t="shared" si="0"/>
        <v>3348</v>
      </c>
      <c r="M474" s="8"/>
      <c r="N474" s="8"/>
      <c r="O474" s="9" t="s">
        <v>32</v>
      </c>
      <c r="P474" s="10"/>
    </row>
    <row r="475" spans="1:16" ht="49.5" customHeight="1">
      <c r="A475" s="51" t="s">
        <v>1010</v>
      </c>
      <c r="B475" s="52" t="s">
        <v>14</v>
      </c>
      <c r="C475" s="44" t="s">
        <v>1011</v>
      </c>
      <c r="D475" s="51" t="s">
        <v>49</v>
      </c>
      <c r="E475" s="53">
        <v>40</v>
      </c>
      <c r="F475" s="53"/>
      <c r="G475" s="53"/>
      <c r="H475" s="53"/>
      <c r="I475" s="53">
        <f>+E475+F475-G475</f>
        <v>40</v>
      </c>
      <c r="J475" s="53"/>
      <c r="K475" s="54">
        <v>1250</v>
      </c>
      <c r="L475" s="54">
        <f t="shared" si="0"/>
        <v>50000</v>
      </c>
      <c r="M475" s="8"/>
      <c r="N475" s="8"/>
      <c r="O475" s="9" t="s">
        <v>32</v>
      </c>
      <c r="P475" s="10"/>
    </row>
    <row r="476" spans="1:16" ht="49.5" customHeight="1">
      <c r="A476" s="51" t="s">
        <v>1012</v>
      </c>
      <c r="B476" s="52">
        <v>44652</v>
      </c>
      <c r="C476" s="44" t="s">
        <v>1013</v>
      </c>
      <c r="D476" s="51" t="s">
        <v>49</v>
      </c>
      <c r="E476" s="53">
        <v>11</v>
      </c>
      <c r="F476" s="53"/>
      <c r="G476" s="53"/>
      <c r="H476" s="53"/>
      <c r="I476" s="53">
        <f>+E476+F476-G476</f>
        <v>11</v>
      </c>
      <c r="J476" s="53"/>
      <c r="K476" s="54">
        <v>1090</v>
      </c>
      <c r="L476" s="54">
        <f t="shared" si="0"/>
        <v>11990</v>
      </c>
      <c r="M476" s="8"/>
      <c r="N476" s="8"/>
      <c r="O476" s="9" t="s">
        <v>32</v>
      </c>
      <c r="P476" s="10"/>
    </row>
    <row r="477" spans="1:16" ht="49.5" customHeight="1">
      <c r="A477" s="51" t="s">
        <v>1014</v>
      </c>
      <c r="B477" s="52">
        <v>45797</v>
      </c>
      <c r="C477" s="44" t="s">
        <v>1015</v>
      </c>
      <c r="D477" s="51" t="s">
        <v>175</v>
      </c>
      <c r="E477" s="53">
        <v>4</v>
      </c>
      <c r="F477" s="53"/>
      <c r="G477" s="53"/>
      <c r="H477" s="53"/>
      <c r="I477" s="53">
        <f>+E477+F477-G477</f>
        <v>4</v>
      </c>
      <c r="J477" s="53"/>
      <c r="K477" s="54">
        <v>6617</v>
      </c>
      <c r="L477" s="54">
        <f t="shared" si="0"/>
        <v>26468</v>
      </c>
      <c r="M477" s="8"/>
      <c r="N477" s="8"/>
      <c r="O477" s="9" t="s">
        <v>166</v>
      </c>
      <c r="P477" s="10"/>
    </row>
    <row r="478" spans="1:16" ht="49.5" customHeight="1">
      <c r="A478" s="51" t="s">
        <v>1016</v>
      </c>
      <c r="B478" s="52">
        <v>45631</v>
      </c>
      <c r="C478" s="44" t="s">
        <v>1017</v>
      </c>
      <c r="D478" s="51" t="s">
        <v>49</v>
      </c>
      <c r="E478" s="53">
        <v>0</v>
      </c>
      <c r="F478" s="53"/>
      <c r="G478" s="53"/>
      <c r="H478" s="53"/>
      <c r="I478" s="53">
        <f>+E478+F478-G478</f>
        <v>0</v>
      </c>
      <c r="J478" s="53"/>
      <c r="K478" s="54">
        <v>383.5</v>
      </c>
      <c r="L478" s="54">
        <f t="shared" si="0"/>
        <v>0</v>
      </c>
      <c r="M478" s="8"/>
      <c r="N478" s="8"/>
      <c r="O478" s="9" t="s">
        <v>88</v>
      </c>
      <c r="P478" s="10"/>
    </row>
    <row r="479" spans="1:16" ht="49.5" customHeight="1">
      <c r="A479" s="51" t="s">
        <v>1018</v>
      </c>
      <c r="B479" s="52">
        <v>45019</v>
      </c>
      <c r="C479" s="44" t="s">
        <v>1019</v>
      </c>
      <c r="D479" s="51" t="s">
        <v>49</v>
      </c>
      <c r="E479" s="53">
        <v>0</v>
      </c>
      <c r="F479" s="53"/>
      <c r="G479" s="53"/>
      <c r="H479" s="53"/>
      <c r="I479" s="53">
        <f>+E479+F479-G479</f>
        <v>0</v>
      </c>
      <c r="J479" s="53"/>
      <c r="K479" s="54">
        <v>360</v>
      </c>
      <c r="L479" s="54">
        <f t="shared" si="0"/>
        <v>0</v>
      </c>
      <c r="M479" s="8"/>
      <c r="N479" s="8"/>
      <c r="O479" s="9" t="s">
        <v>178</v>
      </c>
      <c r="P479" s="10"/>
    </row>
    <row r="480" spans="1:16" ht="49.5" customHeight="1">
      <c r="A480" s="51" t="s">
        <v>1020</v>
      </c>
      <c r="B480" s="52">
        <v>45019</v>
      </c>
      <c r="C480" s="44" t="s">
        <v>1021</v>
      </c>
      <c r="D480" s="51" t="s">
        <v>49</v>
      </c>
      <c r="E480" s="53">
        <v>0</v>
      </c>
      <c r="F480" s="53"/>
      <c r="G480" s="53"/>
      <c r="H480" s="53"/>
      <c r="I480" s="53">
        <f>+E480+F480-G480</f>
        <v>0</v>
      </c>
      <c r="J480" s="53"/>
      <c r="K480" s="54">
        <v>650</v>
      </c>
      <c r="L480" s="54">
        <f t="shared" si="0"/>
        <v>0</v>
      </c>
      <c r="M480" s="8"/>
      <c r="N480" s="8"/>
      <c r="O480" s="9" t="s">
        <v>178</v>
      </c>
      <c r="P480" s="10"/>
    </row>
    <row r="481" spans="1:16" ht="49.5" customHeight="1">
      <c r="A481" s="51" t="s">
        <v>1022</v>
      </c>
      <c r="B481" s="52" t="s">
        <v>14</v>
      </c>
      <c r="C481" s="44" t="s">
        <v>1023</v>
      </c>
      <c r="D481" s="51" t="s">
        <v>49</v>
      </c>
      <c r="E481" s="53">
        <v>17</v>
      </c>
      <c r="F481" s="53"/>
      <c r="G481" s="53"/>
      <c r="H481" s="53"/>
      <c r="I481" s="53">
        <f>+E481+F481-G481</f>
        <v>17</v>
      </c>
      <c r="J481" s="53"/>
      <c r="K481" s="54">
        <v>100</v>
      </c>
      <c r="L481" s="54">
        <f t="shared" si="0"/>
        <v>1700</v>
      </c>
      <c r="M481" s="8"/>
      <c r="N481" s="8"/>
      <c r="O481" s="9" t="s">
        <v>178</v>
      </c>
      <c r="P481" s="10"/>
    </row>
    <row r="482" spans="1:16" ht="49.5" customHeight="1">
      <c r="A482" s="51" t="s">
        <v>1024</v>
      </c>
      <c r="B482" s="52" t="s">
        <v>14</v>
      </c>
      <c r="C482" s="44" t="s">
        <v>1025</v>
      </c>
      <c r="D482" s="51" t="s">
        <v>49</v>
      </c>
      <c r="E482" s="53">
        <v>0</v>
      </c>
      <c r="F482" s="53"/>
      <c r="G482" s="53"/>
      <c r="H482" s="53"/>
      <c r="I482" s="53">
        <f>+E482+F482-G482</f>
        <v>0</v>
      </c>
      <c r="J482" s="53"/>
      <c r="K482" s="54">
        <v>450</v>
      </c>
      <c r="L482" s="54">
        <f t="shared" si="0"/>
        <v>0</v>
      </c>
      <c r="M482" s="8"/>
      <c r="N482" s="8"/>
      <c r="O482" s="9" t="s">
        <v>178</v>
      </c>
      <c r="P482" s="10"/>
    </row>
    <row r="483" spans="1:16" ht="49.5" customHeight="1">
      <c r="A483" s="51" t="s">
        <v>1026</v>
      </c>
      <c r="B483" s="52" t="s">
        <v>14</v>
      </c>
      <c r="C483" s="44" t="s">
        <v>1027</v>
      </c>
      <c r="D483" s="51" t="s">
        <v>49</v>
      </c>
      <c r="E483" s="53">
        <v>25</v>
      </c>
      <c r="F483" s="53"/>
      <c r="G483" s="53"/>
      <c r="H483" s="53"/>
      <c r="I483" s="53">
        <f>+E483+F483-G483</f>
        <v>25</v>
      </c>
      <c r="J483" s="53"/>
      <c r="K483" s="54">
        <v>4.55</v>
      </c>
      <c r="L483" s="54">
        <f t="shared" si="0"/>
        <v>113.75</v>
      </c>
      <c r="M483" s="8"/>
      <c r="N483" s="8"/>
      <c r="O483" s="9" t="s">
        <v>178</v>
      </c>
      <c r="P483" s="10"/>
    </row>
    <row r="484" spans="1:16" ht="49.5" customHeight="1">
      <c r="A484" s="51" t="s">
        <v>1028</v>
      </c>
      <c r="B484" s="52" t="s">
        <v>14</v>
      </c>
      <c r="C484" s="44" t="s">
        <v>1029</v>
      </c>
      <c r="D484" s="51" t="s">
        <v>49</v>
      </c>
      <c r="E484" s="53">
        <v>6</v>
      </c>
      <c r="F484" s="53"/>
      <c r="G484" s="53">
        <v>1</v>
      </c>
      <c r="H484" s="53"/>
      <c r="I484" s="53">
        <f>+E484+F484-G484</f>
        <v>5</v>
      </c>
      <c r="J484" s="53"/>
      <c r="K484" s="54">
        <v>360</v>
      </c>
      <c r="L484" s="54">
        <f t="shared" si="0"/>
        <v>1800</v>
      </c>
      <c r="M484" s="8"/>
      <c r="N484" s="8"/>
      <c r="O484" s="9" t="s">
        <v>178</v>
      </c>
      <c r="P484" s="10"/>
    </row>
    <row r="485" spans="1:16" ht="49.5" customHeight="1">
      <c r="A485" s="51" t="s">
        <v>1030</v>
      </c>
      <c r="B485" s="52" t="s">
        <v>97</v>
      </c>
      <c r="C485" s="44" t="s">
        <v>1031</v>
      </c>
      <c r="D485" s="51" t="s">
        <v>49</v>
      </c>
      <c r="E485" s="53">
        <v>54</v>
      </c>
      <c r="F485" s="53"/>
      <c r="G485" s="53"/>
      <c r="H485" s="53"/>
      <c r="I485" s="53">
        <f>+E485+F485-G485</f>
        <v>54</v>
      </c>
      <c r="J485" s="53"/>
      <c r="K485" s="54">
        <v>911.99839999999995</v>
      </c>
      <c r="L485" s="54">
        <f t="shared" si="0"/>
        <v>49247.9136</v>
      </c>
      <c r="M485" s="8"/>
      <c r="N485" s="8"/>
      <c r="O485" s="9" t="s">
        <v>194</v>
      </c>
      <c r="P485" s="10"/>
    </row>
    <row r="486" spans="1:16" ht="49.5" customHeight="1">
      <c r="A486" s="51" t="s">
        <v>1032</v>
      </c>
      <c r="B486" s="52"/>
      <c r="C486" s="44" t="s">
        <v>1033</v>
      </c>
      <c r="D486" s="51" t="s">
        <v>49</v>
      </c>
      <c r="E486" s="53">
        <v>2</v>
      </c>
      <c r="F486" s="53"/>
      <c r="G486" s="53"/>
      <c r="H486" s="53"/>
      <c r="I486" s="53">
        <f>+E486+F486-G486</f>
        <v>2</v>
      </c>
      <c r="J486" s="53"/>
      <c r="K486" s="54">
        <v>269</v>
      </c>
      <c r="L486" s="54">
        <f t="shared" si="0"/>
        <v>538</v>
      </c>
      <c r="M486" s="8"/>
      <c r="N486" s="8"/>
      <c r="O486" s="9" t="s">
        <v>24</v>
      </c>
      <c r="P486" s="10"/>
    </row>
    <row r="487" spans="1:16" ht="49.5" customHeight="1">
      <c r="A487" s="51" t="s">
        <v>1034</v>
      </c>
      <c r="B487" s="52"/>
      <c r="C487" s="44" t="s">
        <v>1035</v>
      </c>
      <c r="D487" s="51" t="s">
        <v>49</v>
      </c>
      <c r="E487" s="53">
        <v>1</v>
      </c>
      <c r="F487" s="53"/>
      <c r="G487" s="53"/>
      <c r="H487" s="53"/>
      <c r="I487" s="53">
        <f>+E487+F487-G487</f>
        <v>1</v>
      </c>
      <c r="J487" s="53"/>
      <c r="K487" s="54">
        <v>1195</v>
      </c>
      <c r="L487" s="54">
        <f t="shared" si="0"/>
        <v>1195</v>
      </c>
      <c r="M487" s="8"/>
      <c r="N487" s="8"/>
      <c r="O487" s="9" t="s">
        <v>194</v>
      </c>
      <c r="P487" s="10"/>
    </row>
    <row r="488" spans="1:16" ht="49.5" customHeight="1">
      <c r="A488" s="51" t="s">
        <v>1036</v>
      </c>
      <c r="B488" s="55" t="s">
        <v>1037</v>
      </c>
      <c r="C488" s="44" t="s">
        <v>1038</v>
      </c>
      <c r="D488" s="51" t="s">
        <v>49</v>
      </c>
      <c r="E488" s="53">
        <v>13800</v>
      </c>
      <c r="F488" s="53"/>
      <c r="G488" s="53"/>
      <c r="H488" s="53"/>
      <c r="I488" s="53">
        <f>+E488+F488-G488</f>
        <v>13800</v>
      </c>
      <c r="J488" s="53"/>
      <c r="K488" s="54">
        <v>2.66</v>
      </c>
      <c r="L488" s="54">
        <f t="shared" si="0"/>
        <v>36708</v>
      </c>
      <c r="M488" s="8"/>
      <c r="N488" s="8"/>
      <c r="O488" s="9" t="s">
        <v>28</v>
      </c>
      <c r="P488" s="10"/>
    </row>
    <row r="489" spans="1:16" ht="49.5" customHeight="1">
      <c r="A489" s="51" t="s">
        <v>1039</v>
      </c>
      <c r="B489" s="55" t="s">
        <v>1037</v>
      </c>
      <c r="C489" s="44" t="s">
        <v>1040</v>
      </c>
      <c r="D489" s="51" t="s">
        <v>49</v>
      </c>
      <c r="E489" s="53">
        <v>14000</v>
      </c>
      <c r="F489" s="53"/>
      <c r="G489" s="53"/>
      <c r="H489" s="53"/>
      <c r="I489" s="53">
        <f>+E489+F489-G489</f>
        <v>14000</v>
      </c>
      <c r="J489" s="53"/>
      <c r="K489" s="54">
        <v>5.0199999999999996</v>
      </c>
      <c r="L489" s="54">
        <f t="shared" si="0"/>
        <v>70280</v>
      </c>
      <c r="M489" s="8"/>
      <c r="N489" s="8"/>
      <c r="O489" s="9" t="s">
        <v>28</v>
      </c>
      <c r="P489" s="10"/>
    </row>
    <row r="490" spans="1:16" ht="49.5" customHeight="1">
      <c r="A490" s="51" t="s">
        <v>1041</v>
      </c>
      <c r="B490" s="52" t="s">
        <v>1042</v>
      </c>
      <c r="C490" s="44" t="s">
        <v>1043</v>
      </c>
      <c r="D490" s="51" t="s">
        <v>49</v>
      </c>
      <c r="E490" s="53">
        <v>19300</v>
      </c>
      <c r="F490" s="53"/>
      <c r="G490" s="53"/>
      <c r="H490" s="53"/>
      <c r="I490" s="53">
        <f>+E490+F490-G490</f>
        <v>19300</v>
      </c>
      <c r="J490" s="53"/>
      <c r="K490" s="54">
        <v>10.57</v>
      </c>
      <c r="L490" s="54">
        <f t="shared" si="0"/>
        <v>204001</v>
      </c>
      <c r="M490" s="8"/>
      <c r="N490" s="8"/>
      <c r="O490" s="9" t="s">
        <v>28</v>
      </c>
      <c r="P490" s="10"/>
    </row>
    <row r="491" spans="1:16" ht="49.5" customHeight="1">
      <c r="A491" s="51" t="s">
        <v>1044</v>
      </c>
      <c r="B491" s="52" t="s">
        <v>1042</v>
      </c>
      <c r="C491" s="44" t="s">
        <v>1045</v>
      </c>
      <c r="D491" s="51" t="s">
        <v>49</v>
      </c>
      <c r="E491" s="53">
        <v>14700</v>
      </c>
      <c r="F491" s="53"/>
      <c r="G491" s="53">
        <v>100</v>
      </c>
      <c r="H491" s="53"/>
      <c r="I491" s="53">
        <f>+E491+F491-G491</f>
        <v>14600</v>
      </c>
      <c r="J491" s="53"/>
      <c r="K491" s="54">
        <v>11.21</v>
      </c>
      <c r="L491" s="54">
        <f t="shared" si="0"/>
        <v>163666</v>
      </c>
      <c r="M491" s="8"/>
      <c r="N491" s="8"/>
      <c r="O491" s="9" t="s">
        <v>28</v>
      </c>
      <c r="P491" s="10"/>
    </row>
    <row r="492" spans="1:16" ht="49.5" customHeight="1">
      <c r="A492" s="51" t="s">
        <v>1046</v>
      </c>
      <c r="B492" s="52">
        <v>45469</v>
      </c>
      <c r="C492" s="44" t="s">
        <v>1047</v>
      </c>
      <c r="D492" s="51" t="s">
        <v>49</v>
      </c>
      <c r="E492" s="53">
        <v>4</v>
      </c>
      <c r="F492" s="53"/>
      <c r="G492" s="53"/>
      <c r="H492" s="53"/>
      <c r="I492" s="53">
        <f>+E492+F492-G492</f>
        <v>4</v>
      </c>
      <c r="J492" s="53"/>
      <c r="K492" s="54">
        <v>130</v>
      </c>
      <c r="L492" s="54">
        <f t="shared" si="0"/>
        <v>520</v>
      </c>
      <c r="M492" s="8"/>
      <c r="N492" s="8"/>
      <c r="O492" s="9" t="s">
        <v>249</v>
      </c>
      <c r="P492" s="10"/>
    </row>
    <row r="493" spans="1:16" ht="49.5" customHeight="1">
      <c r="A493" s="51" t="s">
        <v>1048</v>
      </c>
      <c r="B493" s="52">
        <v>45414</v>
      </c>
      <c r="C493" s="44" t="s">
        <v>1049</v>
      </c>
      <c r="D493" s="51" t="s">
        <v>49</v>
      </c>
      <c r="E493" s="53">
        <v>8</v>
      </c>
      <c r="F493" s="53"/>
      <c r="G493" s="53"/>
      <c r="H493" s="53"/>
      <c r="I493" s="53">
        <f>+E493+F493-G493</f>
        <v>8</v>
      </c>
      <c r="J493" s="53">
        <v>8</v>
      </c>
      <c r="K493" s="54">
        <v>1888</v>
      </c>
      <c r="L493" s="54">
        <f t="shared" si="0"/>
        <v>15104</v>
      </c>
      <c r="M493" s="8"/>
      <c r="N493" s="8"/>
      <c r="O493" s="9" t="s">
        <v>104</v>
      </c>
      <c r="P493" s="10"/>
    </row>
    <row r="494" spans="1:16" ht="49.5" customHeight="1">
      <c r="A494" s="51" t="s">
        <v>1050</v>
      </c>
      <c r="B494" s="52">
        <v>44193</v>
      </c>
      <c r="C494" s="44" t="s">
        <v>1051</v>
      </c>
      <c r="D494" s="51" t="s">
        <v>49</v>
      </c>
      <c r="E494" s="53">
        <v>19</v>
      </c>
      <c r="F494" s="53"/>
      <c r="G494" s="53"/>
      <c r="H494" s="53"/>
      <c r="I494" s="53">
        <f>+E494+F494-G494</f>
        <v>19</v>
      </c>
      <c r="J494" s="53"/>
      <c r="K494" s="54">
        <v>56.87</v>
      </c>
      <c r="L494" s="54">
        <f t="shared" si="0"/>
        <v>1080.53</v>
      </c>
      <c r="M494" s="8"/>
      <c r="N494" s="8"/>
      <c r="O494" s="9" t="s">
        <v>178</v>
      </c>
      <c r="P494" s="10"/>
    </row>
    <row r="495" spans="1:16" ht="49.5" customHeight="1">
      <c r="A495" s="51" t="s">
        <v>1052</v>
      </c>
      <c r="B495" s="52" t="s">
        <v>97</v>
      </c>
      <c r="C495" s="44" t="s">
        <v>1053</v>
      </c>
      <c r="D495" s="51" t="s">
        <v>49</v>
      </c>
      <c r="E495" s="53">
        <v>4</v>
      </c>
      <c r="F495" s="53"/>
      <c r="G495" s="53"/>
      <c r="H495" s="53"/>
      <c r="I495" s="53">
        <f>+E495+F495-G495</f>
        <v>4</v>
      </c>
      <c r="J495" s="53"/>
      <c r="K495" s="54">
        <v>407.1</v>
      </c>
      <c r="L495" s="54">
        <f t="shared" si="0"/>
        <v>1628.4</v>
      </c>
      <c r="M495" s="8"/>
      <c r="N495" s="8"/>
      <c r="O495" s="9" t="s">
        <v>194</v>
      </c>
      <c r="P495" s="10"/>
    </row>
    <row r="496" spans="1:16" ht="49.5" customHeight="1">
      <c r="A496" s="51" t="s">
        <v>1054</v>
      </c>
      <c r="B496" s="52"/>
      <c r="C496" s="44" t="s">
        <v>1055</v>
      </c>
      <c r="D496" s="51" t="s">
        <v>1056</v>
      </c>
      <c r="E496" s="53">
        <v>1</v>
      </c>
      <c r="F496" s="53"/>
      <c r="G496" s="53"/>
      <c r="H496" s="53"/>
      <c r="I496" s="53">
        <f>+E496+F496-G496</f>
        <v>1</v>
      </c>
      <c r="J496" s="53"/>
      <c r="K496" s="54">
        <v>1550</v>
      </c>
      <c r="L496" s="54">
        <f t="shared" si="0"/>
        <v>1550</v>
      </c>
      <c r="M496" s="8"/>
      <c r="N496" s="8"/>
      <c r="O496" s="9" t="s">
        <v>194</v>
      </c>
      <c r="P496" s="10"/>
    </row>
    <row r="497" spans="1:16" ht="49.5" customHeight="1">
      <c r="A497" s="51" t="s">
        <v>1057</v>
      </c>
      <c r="B497" s="52"/>
      <c r="C497" s="44" t="s">
        <v>1058</v>
      </c>
      <c r="D497" s="51" t="s">
        <v>93</v>
      </c>
      <c r="E497" s="53">
        <v>4</v>
      </c>
      <c r="F497" s="53"/>
      <c r="G497" s="53"/>
      <c r="H497" s="53"/>
      <c r="I497" s="53">
        <f>+E497+F497-G497</f>
        <v>4</v>
      </c>
      <c r="J497" s="53"/>
      <c r="K497" s="54">
        <v>1100</v>
      </c>
      <c r="L497" s="54">
        <f t="shared" si="0"/>
        <v>4400</v>
      </c>
      <c r="M497" s="8"/>
      <c r="N497" s="8"/>
      <c r="O497" s="9" t="s">
        <v>194</v>
      </c>
      <c r="P497" s="10"/>
    </row>
    <row r="498" spans="1:16" ht="49.5" customHeight="1">
      <c r="A498" s="51" t="s">
        <v>1059</v>
      </c>
      <c r="B498" s="52"/>
      <c r="C498" s="44" t="s">
        <v>1060</v>
      </c>
      <c r="D498" s="51" t="s">
        <v>93</v>
      </c>
      <c r="E498" s="53">
        <v>1</v>
      </c>
      <c r="F498" s="53"/>
      <c r="G498" s="53"/>
      <c r="H498" s="53"/>
      <c r="I498" s="53">
        <f>+E498+F498-G498</f>
        <v>1</v>
      </c>
      <c r="J498" s="53"/>
      <c r="K498" s="54">
        <v>750</v>
      </c>
      <c r="L498" s="54">
        <f t="shared" si="0"/>
        <v>750</v>
      </c>
      <c r="M498" s="8"/>
      <c r="N498" s="8"/>
      <c r="O498" s="9" t="s">
        <v>194</v>
      </c>
      <c r="P498" s="10"/>
    </row>
    <row r="499" spans="1:16" ht="49.5" customHeight="1">
      <c r="A499" s="51" t="s">
        <v>1061</v>
      </c>
      <c r="B499" s="52">
        <v>45693</v>
      </c>
      <c r="C499" s="44" t="s">
        <v>1062</v>
      </c>
      <c r="D499" s="51" t="s">
        <v>314</v>
      </c>
      <c r="E499" s="53">
        <v>0</v>
      </c>
      <c r="F499" s="53"/>
      <c r="G499" s="53"/>
      <c r="H499" s="53"/>
      <c r="I499" s="53">
        <f>+E499+F499-G499</f>
        <v>0</v>
      </c>
      <c r="J499" s="53"/>
      <c r="K499" s="54">
        <v>2195</v>
      </c>
      <c r="L499" s="54">
        <f t="shared" si="0"/>
        <v>0</v>
      </c>
      <c r="M499" s="8"/>
      <c r="N499" s="8"/>
      <c r="O499" s="9" t="s">
        <v>346</v>
      </c>
      <c r="P499" s="10"/>
    </row>
    <row r="500" spans="1:16" ht="49.5" customHeight="1">
      <c r="A500" s="51" t="s">
        <v>1063</v>
      </c>
      <c r="B500" s="52" t="s">
        <v>945</v>
      </c>
      <c r="C500" s="44" t="s">
        <v>1064</v>
      </c>
      <c r="D500" s="51" t="s">
        <v>49</v>
      </c>
      <c r="E500" s="53">
        <v>200</v>
      </c>
      <c r="F500" s="53"/>
      <c r="G500" s="53"/>
      <c r="H500" s="53"/>
      <c r="I500" s="53">
        <f>+E500+F500-G500</f>
        <v>200</v>
      </c>
      <c r="J500" s="53"/>
      <c r="K500" s="54">
        <v>5.0999999999999996</v>
      </c>
      <c r="L500" s="54">
        <f t="shared" si="0"/>
        <v>1019.9999999999999</v>
      </c>
      <c r="M500" s="8"/>
      <c r="N500" s="8"/>
      <c r="O500" s="9" t="s">
        <v>249</v>
      </c>
      <c r="P500" s="10"/>
    </row>
    <row r="501" spans="1:16" ht="49.5" customHeight="1">
      <c r="A501" s="51" t="s">
        <v>1065</v>
      </c>
      <c r="B501" s="52" t="s">
        <v>1066</v>
      </c>
      <c r="C501" s="44" t="s">
        <v>1067</v>
      </c>
      <c r="D501" s="51" t="s">
        <v>49</v>
      </c>
      <c r="E501" s="53">
        <v>239</v>
      </c>
      <c r="F501" s="53"/>
      <c r="G501" s="53"/>
      <c r="H501" s="53"/>
      <c r="I501" s="53">
        <f>+E501+F501-G501</f>
        <v>239</v>
      </c>
      <c r="J501" s="53"/>
      <c r="K501" s="54">
        <v>5.0999999999999996</v>
      </c>
      <c r="L501" s="54">
        <f t="shared" si="0"/>
        <v>1218.8999999999999</v>
      </c>
      <c r="M501" s="8"/>
      <c r="N501" s="8"/>
      <c r="O501" s="9" t="s">
        <v>249</v>
      </c>
      <c r="P501" s="10"/>
    </row>
    <row r="502" spans="1:16" ht="49.5" customHeight="1">
      <c r="A502" s="51" t="s">
        <v>1068</v>
      </c>
      <c r="B502" s="52"/>
      <c r="C502" s="44" t="s">
        <v>1069</v>
      </c>
      <c r="D502" s="51" t="s">
        <v>49</v>
      </c>
      <c r="E502" s="53">
        <v>34</v>
      </c>
      <c r="F502" s="53"/>
      <c r="G502" s="53"/>
      <c r="H502" s="53"/>
      <c r="I502" s="53">
        <f>+E502+F502-G502</f>
        <v>34</v>
      </c>
      <c r="J502" s="53"/>
      <c r="K502" s="54"/>
      <c r="L502" s="54">
        <f t="shared" si="0"/>
        <v>0</v>
      </c>
      <c r="M502" s="8"/>
      <c r="N502" s="8"/>
      <c r="O502" s="9" t="s">
        <v>194</v>
      </c>
      <c r="P502" s="10"/>
    </row>
    <row r="503" spans="1:16" ht="49.5" customHeight="1">
      <c r="A503" s="51" t="s">
        <v>1070</v>
      </c>
      <c r="B503" s="52"/>
      <c r="C503" s="44" t="s">
        <v>1071</v>
      </c>
      <c r="D503" s="51" t="s">
        <v>49</v>
      </c>
      <c r="E503" s="53">
        <v>1</v>
      </c>
      <c r="F503" s="53"/>
      <c r="G503" s="53"/>
      <c r="H503" s="53"/>
      <c r="I503" s="53">
        <f>+E503+F503-G503</f>
        <v>1</v>
      </c>
      <c r="J503" s="53"/>
      <c r="K503" s="54">
        <v>472</v>
      </c>
      <c r="L503" s="54">
        <f t="shared" si="0"/>
        <v>472</v>
      </c>
      <c r="M503" s="8"/>
      <c r="N503" s="8"/>
      <c r="O503" s="9" t="s">
        <v>178</v>
      </c>
      <c r="P503" s="10"/>
    </row>
    <row r="504" spans="1:16" ht="49.5" customHeight="1">
      <c r="A504" s="51" t="s">
        <v>1072</v>
      </c>
      <c r="B504" s="52" t="s">
        <v>1073</v>
      </c>
      <c r="C504" s="44" t="s">
        <v>1074</v>
      </c>
      <c r="D504" s="51" t="s">
        <v>49</v>
      </c>
      <c r="E504" s="53">
        <v>0</v>
      </c>
      <c r="F504" s="53"/>
      <c r="G504" s="53"/>
      <c r="H504" s="53"/>
      <c r="I504" s="53">
        <f>+E504+F504-G504</f>
        <v>0</v>
      </c>
      <c r="J504" s="53"/>
      <c r="K504" s="54">
        <v>472</v>
      </c>
      <c r="L504" s="54">
        <f t="shared" si="0"/>
        <v>0</v>
      </c>
      <c r="M504" s="8"/>
      <c r="N504" s="8"/>
      <c r="O504" s="9" t="s">
        <v>178</v>
      </c>
      <c r="P504" s="10"/>
    </row>
    <row r="505" spans="1:16" ht="49.5" customHeight="1">
      <c r="A505" s="51" t="s">
        <v>1075</v>
      </c>
      <c r="B505" s="52">
        <v>44193</v>
      </c>
      <c r="C505" s="44" t="s">
        <v>1076</v>
      </c>
      <c r="D505" s="51" t="s">
        <v>49</v>
      </c>
      <c r="E505" s="53">
        <v>4</v>
      </c>
      <c r="F505" s="53"/>
      <c r="G505" s="53"/>
      <c r="H505" s="53"/>
      <c r="I505" s="53">
        <f>+E505+F505-G505</f>
        <v>4</v>
      </c>
      <c r="J505" s="53"/>
      <c r="K505" s="54">
        <v>59.13</v>
      </c>
      <c r="L505" s="54">
        <f t="shared" si="0"/>
        <v>236.52</v>
      </c>
      <c r="M505" s="8"/>
      <c r="N505" s="8"/>
      <c r="O505" s="9" t="s">
        <v>178</v>
      </c>
      <c r="P505" s="10"/>
    </row>
    <row r="506" spans="1:16" ht="49.5" customHeight="1">
      <c r="A506" s="51" t="s">
        <v>1077</v>
      </c>
      <c r="B506" s="52"/>
      <c r="C506" s="44" t="s">
        <v>1078</v>
      </c>
      <c r="D506" s="51" t="s">
        <v>49</v>
      </c>
      <c r="E506" s="53">
        <v>5</v>
      </c>
      <c r="F506" s="53"/>
      <c r="G506" s="53"/>
      <c r="H506" s="53"/>
      <c r="I506" s="53">
        <f>+E506+F506-G506</f>
        <v>5</v>
      </c>
      <c r="J506" s="53">
        <v>3</v>
      </c>
      <c r="K506" s="54">
        <v>1495</v>
      </c>
      <c r="L506" s="54">
        <f t="shared" si="0"/>
        <v>7475</v>
      </c>
      <c r="M506" s="8"/>
      <c r="N506" s="8"/>
      <c r="O506" s="9" t="s">
        <v>50</v>
      </c>
      <c r="P506" s="10"/>
    </row>
    <row r="507" spans="1:16" ht="49.5" customHeight="1">
      <c r="A507" s="51" t="s">
        <v>1079</v>
      </c>
      <c r="B507" s="52">
        <v>45784</v>
      </c>
      <c r="C507" s="44" t="s">
        <v>1080</v>
      </c>
      <c r="D507" s="51" t="s">
        <v>49</v>
      </c>
      <c r="E507" s="53">
        <v>0</v>
      </c>
      <c r="F507" s="53"/>
      <c r="G507" s="53"/>
      <c r="H507" s="53"/>
      <c r="I507" s="53">
        <f>+E507+F507-G507</f>
        <v>0</v>
      </c>
      <c r="J507" s="53"/>
      <c r="K507" s="54">
        <v>284</v>
      </c>
      <c r="L507" s="54">
        <f t="shared" si="0"/>
        <v>0</v>
      </c>
      <c r="M507" s="8"/>
      <c r="N507" s="8"/>
      <c r="O507" s="9" t="s">
        <v>28</v>
      </c>
      <c r="P507" s="10"/>
    </row>
    <row r="508" spans="1:16" ht="49.5" customHeight="1">
      <c r="A508" s="51" t="s">
        <v>1081</v>
      </c>
      <c r="B508" s="55">
        <v>45828</v>
      </c>
      <c r="C508" s="44" t="s">
        <v>1082</v>
      </c>
      <c r="D508" s="56" t="s">
        <v>49</v>
      </c>
      <c r="E508" s="53">
        <v>0</v>
      </c>
      <c r="F508" s="53"/>
      <c r="G508" s="53"/>
      <c r="H508" s="53"/>
      <c r="I508" s="53">
        <f>+E508+F508-G508</f>
        <v>0</v>
      </c>
      <c r="J508" s="53"/>
      <c r="K508" s="54">
        <v>1555</v>
      </c>
      <c r="L508" s="54">
        <f t="shared" si="0"/>
        <v>0</v>
      </c>
      <c r="M508" s="8"/>
      <c r="N508" s="8"/>
      <c r="O508" s="9" t="s">
        <v>240</v>
      </c>
      <c r="P508" s="10"/>
    </row>
    <row r="509" spans="1:16" ht="49.5" customHeight="1">
      <c r="A509" s="51" t="s">
        <v>1083</v>
      </c>
      <c r="B509" s="55">
        <v>45828</v>
      </c>
      <c r="C509" s="44" t="s">
        <v>1084</v>
      </c>
      <c r="D509" s="56" t="s">
        <v>49</v>
      </c>
      <c r="E509" s="53">
        <v>0</v>
      </c>
      <c r="F509" s="53"/>
      <c r="G509" s="53"/>
      <c r="H509" s="53"/>
      <c r="I509" s="53">
        <f>+E509+F509-G509</f>
        <v>0</v>
      </c>
      <c r="J509" s="53"/>
      <c r="K509" s="54">
        <v>1555</v>
      </c>
      <c r="L509" s="54">
        <f t="shared" si="0"/>
        <v>0</v>
      </c>
      <c r="M509" s="8"/>
      <c r="N509" s="8"/>
      <c r="O509" s="9" t="s">
        <v>240</v>
      </c>
      <c r="P509" s="10"/>
    </row>
    <row r="510" spans="1:16" ht="49.5" customHeight="1">
      <c r="A510" s="51" t="s">
        <v>1085</v>
      </c>
      <c r="B510" s="55">
        <v>45828</v>
      </c>
      <c r="C510" s="44" t="s">
        <v>1086</v>
      </c>
      <c r="D510" s="56" t="s">
        <v>49</v>
      </c>
      <c r="E510" s="53">
        <v>0</v>
      </c>
      <c r="F510" s="53"/>
      <c r="G510" s="53"/>
      <c r="H510" s="53"/>
      <c r="I510" s="53">
        <f>+E510+F510-G510</f>
        <v>0</v>
      </c>
      <c r="J510" s="53"/>
      <c r="K510" s="54">
        <v>1555</v>
      </c>
      <c r="L510" s="54">
        <f t="shared" si="0"/>
        <v>0</v>
      </c>
      <c r="M510" s="8"/>
      <c r="N510" s="8"/>
      <c r="O510" s="9" t="s">
        <v>240</v>
      </c>
      <c r="P510" s="10"/>
    </row>
    <row r="511" spans="1:16" ht="49.5" customHeight="1">
      <c r="A511" s="51" t="s">
        <v>1087</v>
      </c>
      <c r="B511" s="55">
        <v>45828</v>
      </c>
      <c r="C511" s="44" t="s">
        <v>1088</v>
      </c>
      <c r="D511" s="56" t="s">
        <v>49</v>
      </c>
      <c r="E511" s="53">
        <v>0</v>
      </c>
      <c r="F511" s="53"/>
      <c r="G511" s="53"/>
      <c r="H511" s="53"/>
      <c r="I511" s="53">
        <f>+E511+F511-G511</f>
        <v>0</v>
      </c>
      <c r="J511" s="53"/>
      <c r="K511" s="54">
        <v>1555</v>
      </c>
      <c r="L511" s="54">
        <f t="shared" si="0"/>
        <v>0</v>
      </c>
      <c r="M511" s="8"/>
      <c r="N511" s="8"/>
      <c r="O511" s="9" t="s">
        <v>240</v>
      </c>
      <c r="P511" s="10"/>
    </row>
    <row r="512" spans="1:16" ht="49.5" customHeight="1">
      <c r="A512" s="51" t="s">
        <v>1089</v>
      </c>
      <c r="B512" s="52"/>
      <c r="C512" s="44" t="s">
        <v>1090</v>
      </c>
      <c r="D512" s="51" t="s">
        <v>49</v>
      </c>
      <c r="E512" s="53">
        <v>3</v>
      </c>
      <c r="F512" s="53"/>
      <c r="G512" s="53"/>
      <c r="H512" s="53"/>
      <c r="I512" s="53">
        <f>+E512+F512-G512</f>
        <v>3</v>
      </c>
      <c r="J512" s="53"/>
      <c r="K512" s="54">
        <v>174.64</v>
      </c>
      <c r="L512" s="54">
        <f t="shared" si="0"/>
        <v>523.91999999999996</v>
      </c>
      <c r="M512" s="8"/>
      <c r="N512" s="8"/>
      <c r="O512" s="9" t="s">
        <v>204</v>
      </c>
      <c r="P512" s="10"/>
    </row>
    <row r="513" spans="1:16" ht="49.5" customHeight="1">
      <c r="A513" s="51" t="s">
        <v>1091</v>
      </c>
      <c r="B513" s="55">
        <v>45814</v>
      </c>
      <c r="C513" s="44" t="s">
        <v>1092</v>
      </c>
      <c r="D513" s="51" t="s">
        <v>49</v>
      </c>
      <c r="E513" s="53">
        <v>39</v>
      </c>
      <c r="F513" s="53"/>
      <c r="G513" s="53"/>
      <c r="H513" s="53"/>
      <c r="I513" s="53">
        <f>+E513+F513-G513</f>
        <v>39</v>
      </c>
      <c r="J513" s="53"/>
      <c r="K513" s="54">
        <v>81.42</v>
      </c>
      <c r="L513" s="54">
        <f t="shared" si="0"/>
        <v>3175.38</v>
      </c>
      <c r="M513" s="8"/>
      <c r="N513" s="8"/>
      <c r="O513" s="9"/>
      <c r="P513" s="10"/>
    </row>
    <row r="514" spans="1:16" ht="49.5" customHeight="1">
      <c r="A514" s="51" t="s">
        <v>1093</v>
      </c>
      <c r="B514" s="52"/>
      <c r="C514" s="44" t="s">
        <v>2676</v>
      </c>
      <c r="D514" s="51" t="s">
        <v>49</v>
      </c>
      <c r="E514" s="53">
        <v>0</v>
      </c>
      <c r="F514" s="53"/>
      <c r="G514" s="53"/>
      <c r="H514" s="53"/>
      <c r="I514" s="53">
        <f>+E514+F514-G514</f>
        <v>0</v>
      </c>
      <c r="J514" s="53"/>
      <c r="K514" s="54">
        <v>37.76</v>
      </c>
      <c r="L514" s="54">
        <f t="shared" si="0"/>
        <v>0</v>
      </c>
      <c r="M514" s="8"/>
      <c r="N514" s="8"/>
      <c r="O514" s="9" t="s">
        <v>28</v>
      </c>
      <c r="P514" s="10"/>
    </row>
    <row r="515" spans="1:16" ht="49.5" customHeight="1">
      <c r="A515" s="51" t="s">
        <v>1094</v>
      </c>
      <c r="B515" s="52">
        <v>45853</v>
      </c>
      <c r="C515" s="44" t="s">
        <v>2677</v>
      </c>
      <c r="D515" s="51" t="s">
        <v>49</v>
      </c>
      <c r="E515" s="53">
        <v>98</v>
      </c>
      <c r="F515" s="53"/>
      <c r="G515" s="53"/>
      <c r="H515" s="53"/>
      <c r="I515" s="53">
        <f>+E515+F515-G515</f>
        <v>98</v>
      </c>
      <c r="J515" s="53"/>
      <c r="K515" s="54">
        <v>81.42</v>
      </c>
      <c r="L515" s="54">
        <f t="shared" si="0"/>
        <v>7979.16</v>
      </c>
      <c r="M515" s="8"/>
      <c r="N515" s="8"/>
      <c r="O515" s="9" t="s">
        <v>28</v>
      </c>
      <c r="P515" s="10"/>
    </row>
    <row r="516" spans="1:16" ht="49.5" customHeight="1">
      <c r="A516" s="51" t="s">
        <v>1095</v>
      </c>
      <c r="B516" s="52"/>
      <c r="C516" s="44" t="s">
        <v>2678</v>
      </c>
      <c r="D516" s="51" t="s">
        <v>49</v>
      </c>
      <c r="E516" s="53">
        <v>0</v>
      </c>
      <c r="F516" s="53"/>
      <c r="G516" s="53"/>
      <c r="H516" s="53"/>
      <c r="I516" s="53">
        <f>+E516+F516-G516</f>
        <v>0</v>
      </c>
      <c r="J516" s="53"/>
      <c r="K516" s="54">
        <v>37.76</v>
      </c>
      <c r="L516" s="54">
        <f t="shared" si="0"/>
        <v>0</v>
      </c>
      <c r="M516" s="8"/>
      <c r="N516" s="8"/>
      <c r="O516" s="9" t="s">
        <v>28</v>
      </c>
      <c r="P516" s="10"/>
    </row>
    <row r="517" spans="1:16" ht="49.5" customHeight="1">
      <c r="A517" s="51" t="s">
        <v>1096</v>
      </c>
      <c r="B517" s="52"/>
      <c r="C517" s="44" t="s">
        <v>2679</v>
      </c>
      <c r="D517" s="51" t="s">
        <v>49</v>
      </c>
      <c r="E517" s="53">
        <v>0</v>
      </c>
      <c r="F517" s="53"/>
      <c r="G517" s="53"/>
      <c r="H517" s="53"/>
      <c r="I517" s="53">
        <f>+E517+F517-G517</f>
        <v>0</v>
      </c>
      <c r="J517" s="53"/>
      <c r="K517" s="54">
        <v>32</v>
      </c>
      <c r="L517" s="54">
        <f t="shared" si="0"/>
        <v>0</v>
      </c>
      <c r="M517" s="8"/>
      <c r="N517" s="8"/>
      <c r="O517" s="9" t="s">
        <v>28</v>
      </c>
      <c r="P517" s="10"/>
    </row>
    <row r="518" spans="1:16" ht="49.5" customHeight="1">
      <c r="A518" s="51" t="s">
        <v>1097</v>
      </c>
      <c r="B518" s="52"/>
      <c r="C518" s="44" t="s">
        <v>2680</v>
      </c>
      <c r="D518" s="51" t="s">
        <v>49</v>
      </c>
      <c r="E518" s="53">
        <v>2</v>
      </c>
      <c r="F518" s="53"/>
      <c r="G518" s="53"/>
      <c r="H518" s="53"/>
      <c r="I518" s="53">
        <f>+E518+F518-G518</f>
        <v>2</v>
      </c>
      <c r="J518" s="53"/>
      <c r="K518" s="54">
        <v>147.74</v>
      </c>
      <c r="L518" s="54">
        <f t="shared" si="0"/>
        <v>295.48</v>
      </c>
      <c r="M518" s="8"/>
      <c r="N518" s="8"/>
      <c r="O518" s="9" t="s">
        <v>1098</v>
      </c>
      <c r="P518" s="10"/>
    </row>
    <row r="519" spans="1:16" ht="49.5" customHeight="1">
      <c r="A519" s="51" t="s">
        <v>1099</v>
      </c>
      <c r="B519" s="52"/>
      <c r="C519" s="44" t="s">
        <v>1100</v>
      </c>
      <c r="D519" s="51" t="s">
        <v>49</v>
      </c>
      <c r="E519" s="53">
        <v>1</v>
      </c>
      <c r="F519" s="53"/>
      <c r="G519" s="53"/>
      <c r="H519" s="53"/>
      <c r="I519" s="53">
        <f>+E519+F519-G519</f>
        <v>1</v>
      </c>
      <c r="J519" s="53"/>
      <c r="K519" s="54">
        <v>348.1</v>
      </c>
      <c r="L519" s="54">
        <f t="shared" si="0"/>
        <v>348.1</v>
      </c>
      <c r="M519" s="8"/>
      <c r="N519" s="8"/>
      <c r="O519" s="9" t="s">
        <v>1101</v>
      </c>
      <c r="P519" s="10"/>
    </row>
    <row r="520" spans="1:16" ht="49.5" customHeight="1">
      <c r="A520" s="51" t="s">
        <v>1102</v>
      </c>
      <c r="B520" s="52" t="s">
        <v>945</v>
      </c>
      <c r="C520" s="44" t="s">
        <v>1103</v>
      </c>
      <c r="D520" s="53" t="s">
        <v>49</v>
      </c>
      <c r="E520" s="53">
        <v>0</v>
      </c>
      <c r="F520" s="53"/>
      <c r="G520" s="53"/>
      <c r="H520" s="53"/>
      <c r="I520" s="53">
        <f>+E520+F520-G520</f>
        <v>0</v>
      </c>
      <c r="J520" s="54">
        <v>0</v>
      </c>
      <c r="K520" s="54">
        <v>224.2</v>
      </c>
      <c r="L520" s="54">
        <f t="shared" si="0"/>
        <v>0</v>
      </c>
      <c r="M520" s="9"/>
      <c r="N520" s="13"/>
      <c r="O520" s="13" t="s">
        <v>249</v>
      </c>
      <c r="P520" s="10"/>
    </row>
    <row r="521" spans="1:16" ht="49.5" customHeight="1">
      <c r="A521" s="51" t="s">
        <v>1104</v>
      </c>
      <c r="B521" s="52" t="s">
        <v>945</v>
      </c>
      <c r="C521" s="44" t="s">
        <v>1105</v>
      </c>
      <c r="D521" s="51" t="s">
        <v>49</v>
      </c>
      <c r="E521" s="53">
        <v>3</v>
      </c>
      <c r="F521" s="53"/>
      <c r="G521" s="53"/>
      <c r="H521" s="53"/>
      <c r="I521" s="53">
        <f>+E521+F521-G521</f>
        <v>3</v>
      </c>
      <c r="J521" s="53"/>
      <c r="K521" s="54">
        <v>236</v>
      </c>
      <c r="L521" s="54">
        <f t="shared" si="0"/>
        <v>708</v>
      </c>
      <c r="M521" s="8"/>
      <c r="N521" s="8"/>
      <c r="O521" s="9" t="s">
        <v>249</v>
      </c>
      <c r="P521" s="10"/>
    </row>
    <row r="522" spans="1:16" ht="49.5" customHeight="1">
      <c r="A522" s="51" t="s">
        <v>1106</v>
      </c>
      <c r="B522" s="52">
        <v>45784</v>
      </c>
      <c r="C522" s="44" t="s">
        <v>1107</v>
      </c>
      <c r="D522" s="51" t="s">
        <v>49</v>
      </c>
      <c r="E522" s="53">
        <v>0</v>
      </c>
      <c r="F522" s="53"/>
      <c r="G522" s="53"/>
      <c r="H522" s="53"/>
      <c r="I522" s="53">
        <f>+E522+F522-G522</f>
        <v>0</v>
      </c>
      <c r="J522" s="53"/>
      <c r="K522" s="54">
        <v>94</v>
      </c>
      <c r="L522" s="54">
        <f t="shared" si="0"/>
        <v>0</v>
      </c>
      <c r="M522" s="8"/>
      <c r="N522" s="8"/>
      <c r="O522" s="9" t="s">
        <v>28</v>
      </c>
      <c r="P522" s="10"/>
    </row>
    <row r="523" spans="1:16" ht="49.5" customHeight="1">
      <c r="A523" s="51" t="s">
        <v>1108</v>
      </c>
      <c r="B523" s="52"/>
      <c r="C523" s="44" t="s">
        <v>1109</v>
      </c>
      <c r="D523" s="51" t="s">
        <v>49</v>
      </c>
      <c r="E523" s="53">
        <v>0</v>
      </c>
      <c r="F523" s="53"/>
      <c r="G523" s="53"/>
      <c r="H523" s="53"/>
      <c r="I523" s="53">
        <f>+E523+F523-G523</f>
        <v>0</v>
      </c>
      <c r="J523" s="53"/>
      <c r="K523" s="54">
        <v>236</v>
      </c>
      <c r="L523" s="54">
        <f t="shared" si="0"/>
        <v>0</v>
      </c>
      <c r="M523" s="8"/>
      <c r="N523" s="8"/>
      <c r="O523" s="9" t="s">
        <v>249</v>
      </c>
      <c r="P523" s="10"/>
    </row>
    <row r="524" spans="1:16" ht="49.5" customHeight="1">
      <c r="A524" s="51" t="s">
        <v>1110</v>
      </c>
      <c r="B524" s="52" t="s">
        <v>945</v>
      </c>
      <c r="C524" s="44" t="s">
        <v>1111</v>
      </c>
      <c r="D524" s="51" t="s">
        <v>49</v>
      </c>
      <c r="E524" s="53">
        <v>1</v>
      </c>
      <c r="F524" s="53"/>
      <c r="G524" s="53"/>
      <c r="H524" s="53"/>
      <c r="I524" s="53">
        <f>+E524+F524-G524</f>
        <v>1</v>
      </c>
      <c r="J524" s="53"/>
      <c r="K524" s="54">
        <v>236</v>
      </c>
      <c r="L524" s="54">
        <f t="shared" si="0"/>
        <v>236</v>
      </c>
      <c r="M524" s="8"/>
      <c r="N524" s="8"/>
      <c r="O524" s="9" t="s">
        <v>249</v>
      </c>
      <c r="P524" s="10"/>
    </row>
    <row r="525" spans="1:16" ht="49.5" customHeight="1">
      <c r="A525" s="51" t="s">
        <v>1112</v>
      </c>
      <c r="B525" s="52"/>
      <c r="C525" s="44" t="s">
        <v>1113</v>
      </c>
      <c r="D525" s="51" t="s">
        <v>49</v>
      </c>
      <c r="E525" s="53">
        <v>2</v>
      </c>
      <c r="F525" s="53"/>
      <c r="G525" s="53"/>
      <c r="H525" s="53"/>
      <c r="I525" s="53">
        <f>+E525+F525-G525</f>
        <v>2</v>
      </c>
      <c r="J525" s="53"/>
      <c r="K525" s="54">
        <v>236</v>
      </c>
      <c r="L525" s="54">
        <f t="shared" si="0"/>
        <v>472</v>
      </c>
      <c r="M525" s="8"/>
      <c r="N525" s="8"/>
      <c r="O525" s="9" t="s">
        <v>249</v>
      </c>
      <c r="P525" s="10"/>
    </row>
    <row r="526" spans="1:16" ht="49.5" customHeight="1">
      <c r="A526" s="51" t="s">
        <v>1114</v>
      </c>
      <c r="B526" s="52"/>
      <c r="C526" s="44" t="s">
        <v>1115</v>
      </c>
      <c r="D526" s="51" t="s">
        <v>49</v>
      </c>
      <c r="E526" s="53">
        <v>0</v>
      </c>
      <c r="F526" s="53"/>
      <c r="G526" s="53"/>
      <c r="H526" s="53"/>
      <c r="I526" s="53">
        <f>+E526+F526-G526</f>
        <v>0</v>
      </c>
      <c r="J526" s="53"/>
      <c r="K526" s="54">
        <v>236</v>
      </c>
      <c r="L526" s="54">
        <f t="shared" si="0"/>
        <v>0</v>
      </c>
      <c r="M526" s="8"/>
      <c r="N526" s="8"/>
      <c r="O526" s="9" t="s">
        <v>249</v>
      </c>
      <c r="P526" s="10"/>
    </row>
    <row r="527" spans="1:16" ht="49.5" customHeight="1">
      <c r="A527" s="51" t="s">
        <v>1116</v>
      </c>
      <c r="B527" s="52">
        <v>45469</v>
      </c>
      <c r="C527" s="44" t="s">
        <v>1117</v>
      </c>
      <c r="D527" s="51" t="s">
        <v>49</v>
      </c>
      <c r="E527" s="53">
        <v>47</v>
      </c>
      <c r="F527" s="53"/>
      <c r="G527" s="53"/>
      <c r="H527" s="53"/>
      <c r="I527" s="53">
        <f>+E527+F527-G527</f>
        <v>47</v>
      </c>
      <c r="J527" s="53"/>
      <c r="K527" s="54">
        <v>236</v>
      </c>
      <c r="L527" s="54">
        <f t="shared" si="0"/>
        <v>11092</v>
      </c>
      <c r="M527" s="8"/>
      <c r="N527" s="8"/>
      <c r="O527" s="9" t="s">
        <v>249</v>
      </c>
      <c r="P527" s="10"/>
    </row>
    <row r="528" spans="1:16" ht="49.5" customHeight="1">
      <c r="A528" s="51" t="s">
        <v>1118</v>
      </c>
      <c r="B528" s="55" t="s">
        <v>111</v>
      </c>
      <c r="C528" s="44" t="s">
        <v>2681</v>
      </c>
      <c r="D528" s="56" t="s">
        <v>49</v>
      </c>
      <c r="E528" s="53">
        <v>15</v>
      </c>
      <c r="F528" s="53"/>
      <c r="G528" s="53">
        <f>3+2+2</f>
        <v>7</v>
      </c>
      <c r="H528" s="53"/>
      <c r="I528" s="53">
        <f>+E528+F528-G528</f>
        <v>8</v>
      </c>
      <c r="J528" s="53"/>
      <c r="K528" s="54">
        <v>177</v>
      </c>
      <c r="L528" s="54">
        <f t="shared" si="0"/>
        <v>1416</v>
      </c>
      <c r="M528" s="8"/>
      <c r="N528" s="8"/>
      <c r="O528" s="9" t="s">
        <v>194</v>
      </c>
      <c r="P528" s="10"/>
    </row>
    <row r="529" spans="1:16" ht="49.5" customHeight="1">
      <c r="A529" s="51" t="s">
        <v>1119</v>
      </c>
      <c r="B529" s="52" t="s">
        <v>14</v>
      </c>
      <c r="C529" s="44" t="s">
        <v>1120</v>
      </c>
      <c r="D529" s="51" t="s">
        <v>49</v>
      </c>
      <c r="E529" s="53">
        <v>47</v>
      </c>
      <c r="F529" s="53"/>
      <c r="G529" s="53"/>
      <c r="H529" s="53"/>
      <c r="I529" s="53">
        <f>+E529+F529-G529</f>
        <v>47</v>
      </c>
      <c r="J529" s="53"/>
      <c r="K529" s="54">
        <v>236</v>
      </c>
      <c r="L529" s="54">
        <f t="shared" si="0"/>
        <v>11092</v>
      </c>
      <c r="M529" s="8"/>
      <c r="N529" s="8"/>
      <c r="O529" s="9" t="s">
        <v>249</v>
      </c>
      <c r="P529" s="10"/>
    </row>
    <row r="530" spans="1:16" ht="49.5" customHeight="1">
      <c r="A530" s="51" t="s">
        <v>1121</v>
      </c>
      <c r="B530" s="52">
        <v>44193</v>
      </c>
      <c r="C530" s="44" t="s">
        <v>1122</v>
      </c>
      <c r="D530" s="51" t="s">
        <v>49</v>
      </c>
      <c r="E530" s="53">
        <v>43</v>
      </c>
      <c r="F530" s="53"/>
      <c r="G530" s="53"/>
      <c r="H530" s="53"/>
      <c r="I530" s="53">
        <f>+E530+F530-G530</f>
        <v>43</v>
      </c>
      <c r="J530" s="53"/>
      <c r="K530" s="54">
        <v>236</v>
      </c>
      <c r="L530" s="54">
        <f t="shared" si="0"/>
        <v>10148</v>
      </c>
      <c r="M530" s="8"/>
      <c r="N530" s="11"/>
      <c r="O530" s="12" t="s">
        <v>249</v>
      </c>
      <c r="P530" s="10"/>
    </row>
    <row r="531" spans="1:16" ht="49.5" customHeight="1">
      <c r="A531" s="51" t="s">
        <v>1123</v>
      </c>
      <c r="B531" s="52" t="s">
        <v>945</v>
      </c>
      <c r="C531" s="44" t="s">
        <v>1124</v>
      </c>
      <c r="D531" s="51" t="s">
        <v>49</v>
      </c>
      <c r="E531" s="53">
        <v>0</v>
      </c>
      <c r="F531" s="53"/>
      <c r="G531" s="53"/>
      <c r="H531" s="53"/>
      <c r="I531" s="53">
        <f>+E531+F531-G531</f>
        <v>0</v>
      </c>
      <c r="J531" s="53"/>
      <c r="K531" s="54">
        <v>224.2</v>
      </c>
      <c r="L531" s="54">
        <f t="shared" si="0"/>
        <v>0</v>
      </c>
      <c r="M531" s="11"/>
      <c r="N531" s="11"/>
      <c r="O531" s="12" t="s">
        <v>249</v>
      </c>
      <c r="P531" s="10"/>
    </row>
    <row r="532" spans="1:16" ht="49.5" customHeight="1">
      <c r="A532" s="51" t="s">
        <v>1125</v>
      </c>
      <c r="B532" s="52" t="s">
        <v>34</v>
      </c>
      <c r="C532" s="44" t="s">
        <v>1126</v>
      </c>
      <c r="D532" s="51" t="s">
        <v>49</v>
      </c>
      <c r="E532" s="53">
        <v>0</v>
      </c>
      <c r="F532" s="53">
        <v>25</v>
      </c>
      <c r="G532" s="53"/>
      <c r="H532" s="53"/>
      <c r="I532" s="53">
        <f>+E532+F532-G532</f>
        <v>25</v>
      </c>
      <c r="J532" s="53"/>
      <c r="K532" s="54">
        <v>200.6</v>
      </c>
      <c r="L532" s="54">
        <f t="shared" si="0"/>
        <v>5015</v>
      </c>
      <c r="M532" s="8"/>
      <c r="N532" s="8"/>
      <c r="O532" s="9" t="s">
        <v>36</v>
      </c>
      <c r="P532" s="10"/>
    </row>
    <row r="533" spans="1:16" ht="49.5" customHeight="1">
      <c r="A533" s="51" t="s">
        <v>1127</v>
      </c>
      <c r="B533" s="52"/>
      <c r="C533" s="44" t="s">
        <v>1128</v>
      </c>
      <c r="D533" s="51" t="s">
        <v>93</v>
      </c>
      <c r="E533" s="53">
        <v>24</v>
      </c>
      <c r="F533" s="53"/>
      <c r="G533" s="53"/>
      <c r="H533" s="53"/>
      <c r="I533" s="53">
        <f>+E533+F533-G533</f>
        <v>24</v>
      </c>
      <c r="J533" s="53"/>
      <c r="K533" s="54">
        <v>790</v>
      </c>
      <c r="L533" s="54">
        <f t="shared" si="0"/>
        <v>18960</v>
      </c>
      <c r="M533" s="8"/>
      <c r="N533" s="8"/>
      <c r="O533" s="9" t="s">
        <v>194</v>
      </c>
      <c r="P533" s="10"/>
    </row>
    <row r="534" spans="1:16" ht="49.5" customHeight="1">
      <c r="A534" s="51" t="s">
        <v>1129</v>
      </c>
      <c r="B534" s="55">
        <v>45813</v>
      </c>
      <c r="C534" s="44" t="s">
        <v>1130</v>
      </c>
      <c r="D534" s="56" t="s">
        <v>49</v>
      </c>
      <c r="E534" s="53">
        <v>8</v>
      </c>
      <c r="F534" s="53"/>
      <c r="G534" s="53"/>
      <c r="H534" s="53"/>
      <c r="I534" s="53">
        <f>+E534+F534-G534</f>
        <v>8</v>
      </c>
      <c r="J534" s="53"/>
      <c r="K534" s="54">
        <v>407</v>
      </c>
      <c r="L534" s="54">
        <f t="shared" si="0"/>
        <v>3256</v>
      </c>
      <c r="M534" s="8"/>
      <c r="N534" s="8"/>
      <c r="O534" s="9" t="s">
        <v>240</v>
      </c>
      <c r="P534" s="10"/>
    </row>
    <row r="535" spans="1:16" ht="49.5" customHeight="1">
      <c r="A535" s="51" t="s">
        <v>1131</v>
      </c>
      <c r="B535" s="52">
        <v>45392</v>
      </c>
      <c r="C535" s="44" t="s">
        <v>1132</v>
      </c>
      <c r="D535" s="51" t="s">
        <v>49</v>
      </c>
      <c r="E535" s="53">
        <v>3</v>
      </c>
      <c r="F535" s="53"/>
      <c r="G535" s="53"/>
      <c r="H535" s="53"/>
      <c r="I535" s="53">
        <f>+E535+F535-G535</f>
        <v>3</v>
      </c>
      <c r="J535" s="53"/>
      <c r="K535" s="54">
        <v>858</v>
      </c>
      <c r="L535" s="54">
        <f t="shared" si="0"/>
        <v>2574</v>
      </c>
      <c r="M535" s="8"/>
      <c r="N535" s="8"/>
      <c r="O535" s="9" t="s">
        <v>194</v>
      </c>
      <c r="P535" s="10"/>
    </row>
    <row r="536" spans="1:16" ht="49.5" customHeight="1">
      <c r="A536" s="51" t="s">
        <v>1133</v>
      </c>
      <c r="B536" s="55">
        <v>45814</v>
      </c>
      <c r="C536" s="44" t="s">
        <v>1134</v>
      </c>
      <c r="D536" s="56" t="s">
        <v>1135</v>
      </c>
      <c r="E536" s="53">
        <v>3</v>
      </c>
      <c r="F536" s="53"/>
      <c r="G536" s="53"/>
      <c r="H536" s="53"/>
      <c r="I536" s="53">
        <f>+E536+F536-G536</f>
        <v>3</v>
      </c>
      <c r="J536" s="53"/>
      <c r="K536" s="54">
        <v>1180</v>
      </c>
      <c r="L536" s="54">
        <f t="shared" si="0"/>
        <v>3540</v>
      </c>
      <c r="M536" s="8"/>
      <c r="N536" s="8"/>
      <c r="O536" s="9" t="s">
        <v>17</v>
      </c>
      <c r="P536" s="10"/>
    </row>
    <row r="537" spans="1:16" ht="49.5" customHeight="1">
      <c r="A537" s="51" t="s">
        <v>1136</v>
      </c>
      <c r="B537" s="52"/>
      <c r="C537" s="44" t="s">
        <v>1137</v>
      </c>
      <c r="D537" s="51" t="s">
        <v>49</v>
      </c>
      <c r="E537" s="53">
        <v>5</v>
      </c>
      <c r="F537" s="53"/>
      <c r="G537" s="53"/>
      <c r="H537" s="53"/>
      <c r="I537" s="53">
        <f>+E537+F537-G537</f>
        <v>5</v>
      </c>
      <c r="J537" s="53"/>
      <c r="K537" s="54">
        <v>1075.6400000000001</v>
      </c>
      <c r="L537" s="54">
        <f t="shared" si="0"/>
        <v>5378.2000000000007</v>
      </c>
      <c r="M537" s="8"/>
      <c r="N537" s="8"/>
      <c r="O537" s="9" t="s">
        <v>17</v>
      </c>
      <c r="P537" s="10"/>
    </row>
    <row r="538" spans="1:16" ht="49.5" customHeight="1">
      <c r="A538" s="51" t="s">
        <v>1138</v>
      </c>
      <c r="B538" s="52" t="s">
        <v>34</v>
      </c>
      <c r="C538" s="44" t="s">
        <v>1139</v>
      </c>
      <c r="D538" s="51" t="s">
        <v>49</v>
      </c>
      <c r="E538" s="53">
        <v>0</v>
      </c>
      <c r="F538" s="53">
        <v>10</v>
      </c>
      <c r="G538" s="53"/>
      <c r="H538" s="53"/>
      <c r="I538" s="53">
        <f>+E538+F538-G538</f>
        <v>10</v>
      </c>
      <c r="J538" s="53"/>
      <c r="K538" s="54">
        <v>311.52</v>
      </c>
      <c r="L538" s="54">
        <f t="shared" si="0"/>
        <v>3115.2</v>
      </c>
      <c r="M538" s="8"/>
      <c r="N538" s="8"/>
      <c r="O538" s="9" t="s">
        <v>36</v>
      </c>
      <c r="P538" s="10"/>
    </row>
    <row r="539" spans="1:16" ht="49.5" customHeight="1">
      <c r="A539" s="51" t="s">
        <v>1140</v>
      </c>
      <c r="B539" s="55">
        <v>45814</v>
      </c>
      <c r="C539" s="44" t="s">
        <v>1141</v>
      </c>
      <c r="D539" s="56" t="s">
        <v>49</v>
      </c>
      <c r="E539" s="53">
        <v>1</v>
      </c>
      <c r="F539" s="53"/>
      <c r="G539" s="53"/>
      <c r="H539" s="53"/>
      <c r="I539" s="53">
        <f>+E539+F539-G539</f>
        <v>1</v>
      </c>
      <c r="J539" s="53"/>
      <c r="K539" s="54">
        <v>6780</v>
      </c>
      <c r="L539" s="54">
        <f t="shared" si="0"/>
        <v>6780</v>
      </c>
      <c r="M539" s="8"/>
      <c r="N539" s="8"/>
      <c r="O539" s="9" t="s">
        <v>104</v>
      </c>
      <c r="P539" s="10"/>
    </row>
    <row r="540" spans="1:16" ht="49.5" customHeight="1">
      <c r="A540" s="51" t="s">
        <v>1142</v>
      </c>
      <c r="B540" s="52">
        <v>45799</v>
      </c>
      <c r="C540" s="44" t="s">
        <v>1143</v>
      </c>
      <c r="D540" s="51" t="s">
        <v>49</v>
      </c>
      <c r="E540" s="53">
        <v>40</v>
      </c>
      <c r="F540" s="53"/>
      <c r="G540" s="53"/>
      <c r="H540" s="53"/>
      <c r="I540" s="53">
        <f>+E540+F540-G540</f>
        <v>40</v>
      </c>
      <c r="J540" s="53">
        <v>40</v>
      </c>
      <c r="K540" s="54">
        <v>177</v>
      </c>
      <c r="L540" s="54">
        <f t="shared" si="0"/>
        <v>7080</v>
      </c>
      <c r="M540" s="8"/>
      <c r="N540" s="8"/>
      <c r="O540" s="9" t="s">
        <v>50</v>
      </c>
      <c r="P540" s="10"/>
    </row>
    <row r="541" spans="1:16" ht="49.5" customHeight="1">
      <c r="A541" s="51" t="s">
        <v>1144</v>
      </c>
      <c r="B541" s="52" t="s">
        <v>945</v>
      </c>
      <c r="C541" s="44" t="s">
        <v>1145</v>
      </c>
      <c r="D541" s="51" t="s">
        <v>49</v>
      </c>
      <c r="E541" s="53">
        <v>2</v>
      </c>
      <c r="F541" s="53"/>
      <c r="G541" s="53"/>
      <c r="H541" s="53"/>
      <c r="I541" s="53">
        <f>+E541+F541-G541</f>
        <v>2</v>
      </c>
      <c r="J541" s="53"/>
      <c r="K541" s="54">
        <v>1495</v>
      </c>
      <c r="L541" s="54">
        <f t="shared" si="0"/>
        <v>2990</v>
      </c>
      <c r="M541" s="8"/>
      <c r="N541" s="8"/>
      <c r="O541" s="9" t="s">
        <v>178</v>
      </c>
      <c r="P541" s="10"/>
    </row>
    <row r="542" spans="1:16" ht="49.5" customHeight="1">
      <c r="A542" s="51" t="s">
        <v>1146</v>
      </c>
      <c r="B542" s="52">
        <v>44852</v>
      </c>
      <c r="C542" s="44" t="s">
        <v>1147</v>
      </c>
      <c r="D542" s="51" t="s">
        <v>49</v>
      </c>
      <c r="E542" s="53">
        <v>31</v>
      </c>
      <c r="F542" s="53"/>
      <c r="G542" s="53"/>
      <c r="H542" s="53"/>
      <c r="I542" s="53">
        <f>+E542+F542-G542</f>
        <v>31</v>
      </c>
      <c r="J542" s="53"/>
      <c r="K542" s="54">
        <v>135</v>
      </c>
      <c r="L542" s="54">
        <f t="shared" si="0"/>
        <v>4185</v>
      </c>
      <c r="M542" s="8"/>
      <c r="N542" s="8"/>
      <c r="O542" s="9" t="s">
        <v>24</v>
      </c>
      <c r="P542" s="10"/>
    </row>
    <row r="543" spans="1:16" ht="49.5" customHeight="1">
      <c r="A543" s="51" t="s">
        <v>1148</v>
      </c>
      <c r="B543" s="52">
        <v>44852</v>
      </c>
      <c r="C543" s="44" t="s">
        <v>1149</v>
      </c>
      <c r="D543" s="51" t="s">
        <v>49</v>
      </c>
      <c r="E543" s="53">
        <v>12</v>
      </c>
      <c r="F543" s="53"/>
      <c r="G543" s="53"/>
      <c r="H543" s="53"/>
      <c r="I543" s="53">
        <f>+E543+F543-G543</f>
        <v>12</v>
      </c>
      <c r="J543" s="53"/>
      <c r="K543" s="54">
        <v>129.80000000000001</v>
      </c>
      <c r="L543" s="54">
        <f t="shared" si="0"/>
        <v>1557.6000000000001</v>
      </c>
      <c r="M543" s="8"/>
      <c r="N543" s="8"/>
      <c r="O543" s="9" t="s">
        <v>24</v>
      </c>
      <c r="P543" s="10"/>
    </row>
    <row r="544" spans="1:16" ht="49.5" customHeight="1">
      <c r="A544" s="51" t="s">
        <v>1150</v>
      </c>
      <c r="B544" s="52">
        <v>44852</v>
      </c>
      <c r="C544" s="44" t="s">
        <v>1151</v>
      </c>
      <c r="D544" s="51" t="s">
        <v>49</v>
      </c>
      <c r="E544" s="53">
        <v>1</v>
      </c>
      <c r="F544" s="53"/>
      <c r="G544" s="53"/>
      <c r="H544" s="53"/>
      <c r="I544" s="53">
        <f>+E544+F544-G544</f>
        <v>1</v>
      </c>
      <c r="J544" s="53"/>
      <c r="K544" s="54">
        <v>135</v>
      </c>
      <c r="L544" s="54">
        <f t="shared" si="0"/>
        <v>135</v>
      </c>
      <c r="M544" s="8"/>
      <c r="N544" s="8"/>
      <c r="O544" s="9" t="s">
        <v>24</v>
      </c>
      <c r="P544" s="10"/>
    </row>
    <row r="545" spans="1:16" ht="49.5" customHeight="1">
      <c r="A545" s="51" t="s">
        <v>1152</v>
      </c>
      <c r="B545" s="52">
        <v>44852</v>
      </c>
      <c r="C545" s="44" t="s">
        <v>1153</v>
      </c>
      <c r="D545" s="51" t="s">
        <v>49</v>
      </c>
      <c r="E545" s="53">
        <v>20</v>
      </c>
      <c r="F545" s="53"/>
      <c r="G545" s="53"/>
      <c r="H545" s="53"/>
      <c r="I545" s="53">
        <f>+E545+F545-G545</f>
        <v>20</v>
      </c>
      <c r="J545" s="53"/>
      <c r="K545" s="54">
        <v>200.6</v>
      </c>
      <c r="L545" s="54">
        <f t="shared" si="0"/>
        <v>4012</v>
      </c>
      <c r="M545" s="8"/>
      <c r="N545" s="8"/>
      <c r="O545" s="9" t="s">
        <v>24</v>
      </c>
      <c r="P545" s="10"/>
    </row>
    <row r="546" spans="1:16" ht="49.5" customHeight="1">
      <c r="A546" s="51" t="s">
        <v>1154</v>
      </c>
      <c r="B546" s="52" t="s">
        <v>14</v>
      </c>
      <c r="C546" s="44" t="s">
        <v>1155</v>
      </c>
      <c r="D546" s="51" t="s">
        <v>49</v>
      </c>
      <c r="E546" s="53">
        <v>0</v>
      </c>
      <c r="F546" s="53"/>
      <c r="G546" s="53"/>
      <c r="H546" s="53"/>
      <c r="I546" s="53">
        <f>+E546+F546-G546</f>
        <v>0</v>
      </c>
      <c r="J546" s="53"/>
      <c r="K546" s="54">
        <v>189</v>
      </c>
      <c r="L546" s="54">
        <f t="shared" si="0"/>
        <v>0</v>
      </c>
      <c r="M546" s="8"/>
      <c r="N546" s="8"/>
      <c r="O546" s="9" t="s">
        <v>24</v>
      </c>
      <c r="P546" s="10"/>
    </row>
    <row r="547" spans="1:16" ht="49.5" customHeight="1">
      <c r="A547" s="51" t="s">
        <v>1156</v>
      </c>
      <c r="B547" s="55" t="s">
        <v>123</v>
      </c>
      <c r="C547" s="44" t="s">
        <v>1157</v>
      </c>
      <c r="D547" s="51" t="s">
        <v>49</v>
      </c>
      <c r="E547" s="53">
        <v>18</v>
      </c>
      <c r="F547" s="53"/>
      <c r="G547" s="53">
        <v>1</v>
      </c>
      <c r="H547" s="53"/>
      <c r="I547" s="53">
        <f>+E547+F547-G547</f>
        <v>17</v>
      </c>
      <c r="J547" s="53"/>
      <c r="K547" s="54">
        <v>81.42</v>
      </c>
      <c r="L547" s="54">
        <f t="shared" si="0"/>
        <v>1384.14</v>
      </c>
      <c r="M547" s="8"/>
      <c r="N547" s="8"/>
      <c r="O547" s="9" t="s">
        <v>24</v>
      </c>
      <c r="P547" s="10"/>
    </row>
    <row r="548" spans="1:16" ht="49.5" customHeight="1">
      <c r="A548" s="51" t="s">
        <v>1158</v>
      </c>
      <c r="B548" s="55" t="s">
        <v>123</v>
      </c>
      <c r="C548" s="44" t="s">
        <v>1159</v>
      </c>
      <c r="D548" s="51" t="s">
        <v>49</v>
      </c>
      <c r="E548" s="53">
        <v>14</v>
      </c>
      <c r="F548" s="53"/>
      <c r="G548" s="53">
        <v>4</v>
      </c>
      <c r="H548" s="53"/>
      <c r="I548" s="53">
        <f>+E548+F548-G548</f>
        <v>10</v>
      </c>
      <c r="J548" s="53"/>
      <c r="K548" s="54">
        <v>59</v>
      </c>
      <c r="L548" s="54">
        <f t="shared" si="0"/>
        <v>590</v>
      </c>
      <c r="M548" s="8"/>
      <c r="N548" s="8"/>
      <c r="O548" s="9" t="s">
        <v>24</v>
      </c>
      <c r="P548" s="10"/>
    </row>
    <row r="549" spans="1:16" ht="49.5" customHeight="1">
      <c r="A549" s="51" t="s">
        <v>1160</v>
      </c>
      <c r="B549" s="52"/>
      <c r="C549" s="44" t="s">
        <v>1161</v>
      </c>
      <c r="D549" s="51" t="s">
        <v>93</v>
      </c>
      <c r="E549" s="53">
        <v>0</v>
      </c>
      <c r="F549" s="53"/>
      <c r="G549" s="53"/>
      <c r="H549" s="53"/>
      <c r="I549" s="53">
        <f>+E549+F549-G549</f>
        <v>0</v>
      </c>
      <c r="J549" s="53"/>
      <c r="K549" s="54">
        <v>1056.0999999999999</v>
      </c>
      <c r="L549" s="54">
        <f t="shared" si="0"/>
        <v>0</v>
      </c>
      <c r="M549" s="8"/>
      <c r="N549" s="8"/>
      <c r="O549" s="9" t="s">
        <v>194</v>
      </c>
      <c r="P549" s="10"/>
    </row>
    <row r="550" spans="1:16" ht="49.5" customHeight="1">
      <c r="A550" s="51" t="s">
        <v>1162</v>
      </c>
      <c r="B550" s="52"/>
      <c r="C550" s="44" t="s">
        <v>1163</v>
      </c>
      <c r="D550" s="51" t="s">
        <v>93</v>
      </c>
      <c r="E550" s="53">
        <v>2</v>
      </c>
      <c r="F550" s="53"/>
      <c r="G550" s="53"/>
      <c r="H550" s="53"/>
      <c r="I550" s="53">
        <f>+E550+F550-G550</f>
        <v>2</v>
      </c>
      <c r="J550" s="53"/>
      <c r="K550" s="54">
        <v>2250</v>
      </c>
      <c r="L550" s="54">
        <f t="shared" si="0"/>
        <v>4500</v>
      </c>
      <c r="M550" s="8"/>
      <c r="N550" s="8"/>
      <c r="O550" s="9" t="s">
        <v>194</v>
      </c>
      <c r="P550" s="10"/>
    </row>
    <row r="551" spans="1:16" ht="49.5" customHeight="1">
      <c r="A551" s="51" t="s">
        <v>1164</v>
      </c>
      <c r="B551" s="52" t="s">
        <v>14</v>
      </c>
      <c r="C551" s="44" t="s">
        <v>1165</v>
      </c>
      <c r="D551" s="51" t="s">
        <v>49</v>
      </c>
      <c r="E551" s="53">
        <v>2</v>
      </c>
      <c r="F551" s="53"/>
      <c r="G551" s="53"/>
      <c r="H551" s="53"/>
      <c r="I551" s="53">
        <f>+E551+F551-G551</f>
        <v>2</v>
      </c>
      <c r="J551" s="53"/>
      <c r="K551" s="54">
        <v>181.01</v>
      </c>
      <c r="L551" s="54">
        <f t="shared" si="0"/>
        <v>362.02</v>
      </c>
      <c r="M551" s="8"/>
      <c r="N551" s="8"/>
      <c r="O551" s="9" t="s">
        <v>28</v>
      </c>
      <c r="P551" s="10"/>
    </row>
    <row r="552" spans="1:16" ht="49.5" customHeight="1">
      <c r="A552" s="51" t="s">
        <v>1166</v>
      </c>
      <c r="B552" s="52"/>
      <c r="C552" s="44" t="s">
        <v>1167</v>
      </c>
      <c r="D552" s="51" t="s">
        <v>93</v>
      </c>
      <c r="E552" s="53">
        <v>9</v>
      </c>
      <c r="F552" s="53"/>
      <c r="G552" s="53"/>
      <c r="H552" s="53"/>
      <c r="I552" s="53">
        <f>+E552+F552-G552</f>
        <v>9</v>
      </c>
      <c r="J552" s="53"/>
      <c r="K552" s="54">
        <v>258</v>
      </c>
      <c r="L552" s="54">
        <f t="shared" si="0"/>
        <v>2322</v>
      </c>
      <c r="M552" s="8"/>
      <c r="N552" s="8"/>
      <c r="O552" s="9" t="s">
        <v>194</v>
      </c>
      <c r="P552" s="10"/>
    </row>
    <row r="553" spans="1:16" ht="49.5" customHeight="1">
      <c r="A553" s="51" t="s">
        <v>1168</v>
      </c>
      <c r="B553" s="52" t="s">
        <v>407</v>
      </c>
      <c r="C553" s="44" t="s">
        <v>1169</v>
      </c>
      <c r="D553" s="51" t="s">
        <v>49</v>
      </c>
      <c r="E553" s="53">
        <v>248</v>
      </c>
      <c r="F553" s="53"/>
      <c r="G553" s="53"/>
      <c r="H553" s="53"/>
      <c r="I553" s="53">
        <f>+E553+F553-G553</f>
        <v>248</v>
      </c>
      <c r="J553" s="53"/>
      <c r="K553" s="54">
        <v>535.91999999999996</v>
      </c>
      <c r="L553" s="54">
        <f t="shared" si="0"/>
        <v>132908.16</v>
      </c>
      <c r="M553" s="8"/>
      <c r="N553" s="8"/>
      <c r="O553" s="9" t="s">
        <v>28</v>
      </c>
      <c r="P553" s="10"/>
    </row>
    <row r="554" spans="1:16" ht="49.5" customHeight="1">
      <c r="A554" s="51" t="s">
        <v>1170</v>
      </c>
      <c r="B554" s="52">
        <v>45469</v>
      </c>
      <c r="C554" s="44" t="s">
        <v>1171</v>
      </c>
      <c r="D554" s="51" t="s">
        <v>49</v>
      </c>
      <c r="E554" s="53">
        <v>2</v>
      </c>
      <c r="F554" s="53"/>
      <c r="G554" s="53"/>
      <c r="H554" s="53"/>
      <c r="I554" s="53">
        <f>+E554+F554-G554</f>
        <v>2</v>
      </c>
      <c r="J554" s="53"/>
      <c r="K554" s="54"/>
      <c r="L554" s="54">
        <f t="shared" si="0"/>
        <v>0</v>
      </c>
      <c r="M554" s="8"/>
      <c r="N554" s="8"/>
      <c r="O554" s="9" t="s">
        <v>178</v>
      </c>
      <c r="P554" s="10"/>
    </row>
    <row r="555" spans="1:16" ht="49.5" customHeight="1">
      <c r="A555" s="51" t="s">
        <v>1172</v>
      </c>
      <c r="B555" s="52" t="s">
        <v>97</v>
      </c>
      <c r="C555" s="44" t="s">
        <v>1173</v>
      </c>
      <c r="D555" s="51" t="s">
        <v>197</v>
      </c>
      <c r="E555" s="53">
        <v>5</v>
      </c>
      <c r="F555" s="53"/>
      <c r="G555" s="53"/>
      <c r="H555" s="53"/>
      <c r="I555" s="53">
        <f>+E555+F555-G555</f>
        <v>5</v>
      </c>
      <c r="J555" s="53"/>
      <c r="K555" s="54">
        <v>575.25</v>
      </c>
      <c r="L555" s="54">
        <f t="shared" si="0"/>
        <v>2876.25</v>
      </c>
      <c r="M555" s="8"/>
      <c r="N555" s="8"/>
      <c r="O555" s="9" t="s">
        <v>194</v>
      </c>
      <c r="P555" s="10"/>
    </row>
    <row r="556" spans="1:16" ht="49.5" customHeight="1">
      <c r="A556" s="51" t="s">
        <v>1174</v>
      </c>
      <c r="B556" s="52" t="s">
        <v>97</v>
      </c>
      <c r="C556" s="44" t="s">
        <v>1175</v>
      </c>
      <c r="D556" s="51" t="s">
        <v>197</v>
      </c>
      <c r="E556" s="53">
        <v>4</v>
      </c>
      <c r="F556" s="53"/>
      <c r="G556" s="53"/>
      <c r="H556" s="53"/>
      <c r="I556" s="53">
        <f>+E556+F556-G556</f>
        <v>4</v>
      </c>
      <c r="J556" s="53"/>
      <c r="K556" s="54">
        <v>566.4</v>
      </c>
      <c r="L556" s="54">
        <f t="shared" si="0"/>
        <v>2265.6</v>
      </c>
      <c r="M556" s="8"/>
      <c r="N556" s="8"/>
      <c r="O556" s="9" t="s">
        <v>194</v>
      </c>
      <c r="P556" s="10"/>
    </row>
    <row r="557" spans="1:16" ht="49.5" customHeight="1">
      <c r="A557" s="51" t="s">
        <v>1176</v>
      </c>
      <c r="B557" s="52" t="s">
        <v>97</v>
      </c>
      <c r="C557" s="44" t="s">
        <v>1177</v>
      </c>
      <c r="D557" s="51" t="s">
        <v>197</v>
      </c>
      <c r="E557" s="53">
        <v>5</v>
      </c>
      <c r="F557" s="53"/>
      <c r="G557" s="53"/>
      <c r="H557" s="53"/>
      <c r="I557" s="53">
        <f>+E557+F557-G557</f>
        <v>5</v>
      </c>
      <c r="J557" s="53"/>
      <c r="K557" s="54">
        <v>734.55</v>
      </c>
      <c r="L557" s="54">
        <f t="shared" si="0"/>
        <v>3672.75</v>
      </c>
      <c r="M557" s="8"/>
      <c r="N557" s="8"/>
      <c r="O557" s="9" t="s">
        <v>194</v>
      </c>
      <c r="P557" s="10"/>
    </row>
    <row r="558" spans="1:16" ht="49.5" customHeight="1">
      <c r="A558" s="51" t="s">
        <v>1178</v>
      </c>
      <c r="B558" s="52" t="s">
        <v>97</v>
      </c>
      <c r="C558" s="44" t="s">
        <v>1179</v>
      </c>
      <c r="D558" s="51" t="s">
        <v>197</v>
      </c>
      <c r="E558" s="53">
        <v>5</v>
      </c>
      <c r="F558" s="53"/>
      <c r="G558" s="53"/>
      <c r="H558" s="53"/>
      <c r="I558" s="53">
        <f>+E558+F558-G558</f>
        <v>5</v>
      </c>
      <c r="J558" s="53"/>
      <c r="K558" s="54">
        <v>566.4</v>
      </c>
      <c r="L558" s="54">
        <f t="shared" si="0"/>
        <v>2832</v>
      </c>
      <c r="M558" s="8"/>
      <c r="N558" s="8"/>
      <c r="O558" s="9" t="s">
        <v>194</v>
      </c>
      <c r="P558" s="10"/>
    </row>
    <row r="559" spans="1:16" ht="49.5" customHeight="1">
      <c r="A559" s="51" t="s">
        <v>1180</v>
      </c>
      <c r="B559" s="52" t="s">
        <v>97</v>
      </c>
      <c r="C559" s="44" t="s">
        <v>1181</v>
      </c>
      <c r="D559" s="51" t="s">
        <v>197</v>
      </c>
      <c r="E559" s="53">
        <v>5</v>
      </c>
      <c r="F559" s="53"/>
      <c r="G559" s="53"/>
      <c r="H559" s="53"/>
      <c r="I559" s="53">
        <f>+E559+F559-G559</f>
        <v>5</v>
      </c>
      <c r="J559" s="53"/>
      <c r="K559" s="54">
        <v>575.25</v>
      </c>
      <c r="L559" s="54">
        <f t="shared" si="0"/>
        <v>2876.25</v>
      </c>
      <c r="M559" s="8"/>
      <c r="N559" s="8"/>
      <c r="O559" s="9" t="s">
        <v>194</v>
      </c>
      <c r="P559" s="10"/>
    </row>
    <row r="560" spans="1:16" ht="49.5" customHeight="1">
      <c r="A560" s="51" t="s">
        <v>1182</v>
      </c>
      <c r="B560" s="52">
        <v>45811</v>
      </c>
      <c r="C560" s="44" t="s">
        <v>1183</v>
      </c>
      <c r="D560" s="51" t="s">
        <v>197</v>
      </c>
      <c r="E560" s="53">
        <v>4700</v>
      </c>
      <c r="F560" s="53"/>
      <c r="G560" s="53"/>
      <c r="H560" s="53"/>
      <c r="I560" s="53">
        <f>+E560+F560-G560</f>
        <v>4700</v>
      </c>
      <c r="J560" s="53"/>
      <c r="K560" s="54"/>
      <c r="L560" s="54">
        <f t="shared" si="0"/>
        <v>0</v>
      </c>
      <c r="M560" s="8"/>
      <c r="N560" s="8"/>
      <c r="O560" s="9" t="s">
        <v>194</v>
      </c>
      <c r="P560" s="10"/>
    </row>
    <row r="561" spans="1:16" ht="49.5" customHeight="1">
      <c r="A561" s="51" t="s">
        <v>1184</v>
      </c>
      <c r="B561" s="55">
        <v>45783</v>
      </c>
      <c r="C561" s="44" t="s">
        <v>1185</v>
      </c>
      <c r="D561" s="56" t="s">
        <v>49</v>
      </c>
      <c r="E561" s="53">
        <v>4</v>
      </c>
      <c r="F561" s="53"/>
      <c r="G561" s="53"/>
      <c r="H561" s="53"/>
      <c r="I561" s="53">
        <f>+E561+F561-G561</f>
        <v>4</v>
      </c>
      <c r="J561" s="53"/>
      <c r="K561" s="54">
        <v>2180.64</v>
      </c>
      <c r="L561" s="54">
        <f t="shared" si="0"/>
        <v>8722.56</v>
      </c>
      <c r="M561" s="8"/>
      <c r="N561" s="8"/>
      <c r="O561" s="9" t="s">
        <v>17</v>
      </c>
      <c r="P561" s="10"/>
    </row>
    <row r="562" spans="1:16" ht="49.5" customHeight="1">
      <c r="A562" s="51" t="s">
        <v>1186</v>
      </c>
      <c r="B562" s="55">
        <v>45783</v>
      </c>
      <c r="C562" s="44" t="s">
        <v>1187</v>
      </c>
      <c r="D562" s="56" t="s">
        <v>49</v>
      </c>
      <c r="E562" s="53">
        <v>4</v>
      </c>
      <c r="F562" s="53"/>
      <c r="G562" s="53"/>
      <c r="H562" s="53"/>
      <c r="I562" s="53">
        <f>+E562+F562-G562</f>
        <v>4</v>
      </c>
      <c r="J562" s="53"/>
      <c r="K562" s="54">
        <v>2180.64</v>
      </c>
      <c r="L562" s="54">
        <f t="shared" si="0"/>
        <v>8722.56</v>
      </c>
      <c r="M562" s="8"/>
      <c r="N562" s="8"/>
      <c r="O562" s="9" t="s">
        <v>17</v>
      </c>
      <c r="P562" s="10"/>
    </row>
    <row r="563" spans="1:16" ht="49.5" customHeight="1">
      <c r="A563" s="51" t="s">
        <v>1188</v>
      </c>
      <c r="B563" s="55">
        <v>45783</v>
      </c>
      <c r="C563" s="44" t="s">
        <v>1189</v>
      </c>
      <c r="D563" s="56" t="s">
        <v>49</v>
      </c>
      <c r="E563" s="53">
        <v>4</v>
      </c>
      <c r="F563" s="53"/>
      <c r="G563" s="53"/>
      <c r="H563" s="53"/>
      <c r="I563" s="53">
        <f>+E563+F563-G563</f>
        <v>4</v>
      </c>
      <c r="J563" s="53"/>
      <c r="K563" s="54">
        <v>2180.64</v>
      </c>
      <c r="L563" s="54">
        <f t="shared" si="0"/>
        <v>8722.56</v>
      </c>
      <c r="M563" s="8"/>
      <c r="N563" s="8"/>
      <c r="O563" s="9" t="s">
        <v>17</v>
      </c>
      <c r="P563" s="10"/>
    </row>
    <row r="564" spans="1:16" ht="49.5" customHeight="1">
      <c r="A564" s="51" t="s">
        <v>1190</v>
      </c>
      <c r="B564" s="52" t="s">
        <v>945</v>
      </c>
      <c r="C564" s="44" t="s">
        <v>1191</v>
      </c>
      <c r="D564" s="51" t="s">
        <v>49</v>
      </c>
      <c r="E564" s="53">
        <v>2</v>
      </c>
      <c r="F564" s="53"/>
      <c r="G564" s="53"/>
      <c r="H564" s="53"/>
      <c r="I564" s="53">
        <f>+E564+F564-G564</f>
        <v>2</v>
      </c>
      <c r="J564" s="53"/>
      <c r="K564" s="54">
        <v>138</v>
      </c>
      <c r="L564" s="54">
        <f t="shared" si="0"/>
        <v>276</v>
      </c>
      <c r="M564" s="8"/>
      <c r="N564" s="8"/>
      <c r="O564" s="9" t="s">
        <v>50</v>
      </c>
      <c r="P564" s="10"/>
    </row>
    <row r="565" spans="1:16" ht="49.5" customHeight="1">
      <c r="A565" s="51" t="s">
        <v>1192</v>
      </c>
      <c r="B565" s="52">
        <v>45022</v>
      </c>
      <c r="C565" s="44" t="s">
        <v>1193</v>
      </c>
      <c r="D565" s="51" t="s">
        <v>49</v>
      </c>
      <c r="E565" s="53">
        <v>3</v>
      </c>
      <c r="F565" s="53"/>
      <c r="G565" s="53">
        <v>3</v>
      </c>
      <c r="H565" s="53"/>
      <c r="I565" s="53">
        <f>+E565+F565-G565</f>
        <v>0</v>
      </c>
      <c r="J565" s="53"/>
      <c r="K565" s="54">
        <v>506</v>
      </c>
      <c r="L565" s="54">
        <f t="shared" si="0"/>
        <v>0</v>
      </c>
      <c r="M565" s="8"/>
      <c r="N565" s="8"/>
      <c r="O565" s="9" t="s">
        <v>36</v>
      </c>
      <c r="P565" s="10"/>
    </row>
    <row r="566" spans="1:16" ht="49.5" customHeight="1">
      <c r="A566" s="51" t="s">
        <v>1194</v>
      </c>
      <c r="B566" s="55" t="s">
        <v>1195</v>
      </c>
      <c r="C566" s="44" t="s">
        <v>1196</v>
      </c>
      <c r="D566" s="51" t="s">
        <v>49</v>
      </c>
      <c r="E566" s="53">
        <v>3</v>
      </c>
      <c r="F566" s="53"/>
      <c r="G566" s="53"/>
      <c r="H566" s="53"/>
      <c r="I566" s="53">
        <f>+E566+F566-G566</f>
        <v>3</v>
      </c>
      <c r="J566" s="53"/>
      <c r="K566" s="54">
        <v>614.78</v>
      </c>
      <c r="L566" s="54">
        <f t="shared" si="0"/>
        <v>1844.34</v>
      </c>
      <c r="M566" s="8"/>
      <c r="N566" s="8"/>
      <c r="O566" s="9" t="s">
        <v>24</v>
      </c>
      <c r="P566" s="10"/>
    </row>
    <row r="567" spans="1:16" ht="49.5" customHeight="1">
      <c r="A567" s="51" t="s">
        <v>1197</v>
      </c>
      <c r="B567" s="52" t="s">
        <v>14</v>
      </c>
      <c r="C567" s="44" t="s">
        <v>1198</v>
      </c>
      <c r="D567" s="51" t="s">
        <v>49</v>
      </c>
      <c r="E567" s="53">
        <v>0</v>
      </c>
      <c r="F567" s="53"/>
      <c r="G567" s="53"/>
      <c r="H567" s="53"/>
      <c r="I567" s="53">
        <f>+E567+F567-G567</f>
        <v>0</v>
      </c>
      <c r="J567" s="53"/>
      <c r="K567" s="54">
        <v>650</v>
      </c>
      <c r="L567" s="54">
        <f t="shared" si="0"/>
        <v>0</v>
      </c>
      <c r="M567" s="8"/>
      <c r="N567" s="8"/>
      <c r="O567" s="9" t="s">
        <v>50</v>
      </c>
      <c r="P567" s="10"/>
    </row>
    <row r="568" spans="1:16" ht="49.5" customHeight="1">
      <c r="A568" s="51" t="s">
        <v>1199</v>
      </c>
      <c r="B568" s="52" t="s">
        <v>14</v>
      </c>
      <c r="C568" s="44" t="s">
        <v>1200</v>
      </c>
      <c r="D568" s="51" t="s">
        <v>49</v>
      </c>
      <c r="E568" s="53">
        <v>6</v>
      </c>
      <c r="F568" s="53"/>
      <c r="G568" s="53"/>
      <c r="H568" s="53"/>
      <c r="I568" s="53">
        <f>+E568+F568-G568</f>
        <v>6</v>
      </c>
      <c r="J568" s="53"/>
      <c r="K568" s="54">
        <v>38.29</v>
      </c>
      <c r="L568" s="54">
        <f t="shared" si="0"/>
        <v>229.74</v>
      </c>
      <c r="M568" s="8"/>
      <c r="N568" s="8"/>
      <c r="O568" s="9" t="s">
        <v>178</v>
      </c>
      <c r="P568" s="10"/>
    </row>
    <row r="569" spans="1:16" ht="49.5" customHeight="1">
      <c r="A569" s="51" t="s">
        <v>1201</v>
      </c>
      <c r="B569" s="52" t="s">
        <v>14</v>
      </c>
      <c r="C569" s="44" t="s">
        <v>1202</v>
      </c>
      <c r="D569" s="51" t="s">
        <v>49</v>
      </c>
      <c r="E569" s="53">
        <v>1</v>
      </c>
      <c r="F569" s="53"/>
      <c r="G569" s="53"/>
      <c r="H569" s="53"/>
      <c r="I569" s="53">
        <f>+E569+F569-G569</f>
        <v>1</v>
      </c>
      <c r="J569" s="53"/>
      <c r="K569" s="54">
        <v>767</v>
      </c>
      <c r="L569" s="54">
        <f t="shared" si="0"/>
        <v>767</v>
      </c>
      <c r="M569" s="8"/>
      <c r="N569" s="8"/>
      <c r="O569" s="9" t="s">
        <v>17</v>
      </c>
      <c r="P569" s="10"/>
    </row>
    <row r="570" spans="1:16" ht="49.5" customHeight="1">
      <c r="A570" s="51" t="s">
        <v>1203</v>
      </c>
      <c r="B570" s="52" t="s">
        <v>14</v>
      </c>
      <c r="C570" s="44" t="s">
        <v>1204</v>
      </c>
      <c r="D570" s="51" t="s">
        <v>49</v>
      </c>
      <c r="E570" s="53">
        <v>0</v>
      </c>
      <c r="F570" s="53"/>
      <c r="G570" s="53"/>
      <c r="H570" s="53"/>
      <c r="I570" s="53">
        <f>+E570+F570-G570</f>
        <v>0</v>
      </c>
      <c r="J570" s="53"/>
      <c r="K570" s="54">
        <v>156.9</v>
      </c>
      <c r="L570" s="54">
        <f t="shared" si="0"/>
        <v>0</v>
      </c>
      <c r="M570" s="8"/>
      <c r="N570" s="8"/>
      <c r="O570" s="9" t="s">
        <v>17</v>
      </c>
      <c r="P570" s="10"/>
    </row>
    <row r="571" spans="1:16" ht="49.5" customHeight="1">
      <c r="A571" s="51" t="s">
        <v>1205</v>
      </c>
      <c r="B571" s="52">
        <v>45799</v>
      </c>
      <c r="C571" s="44" t="s">
        <v>1206</v>
      </c>
      <c r="D571" s="51" t="s">
        <v>49</v>
      </c>
      <c r="E571" s="53">
        <v>44</v>
      </c>
      <c r="F571" s="53"/>
      <c r="G571" s="53"/>
      <c r="H571" s="53"/>
      <c r="I571" s="53">
        <f>+E571+F571-G571</f>
        <v>44</v>
      </c>
      <c r="J571" s="53">
        <v>50</v>
      </c>
      <c r="K571" s="54">
        <v>142</v>
      </c>
      <c r="L571" s="54">
        <f t="shared" si="0"/>
        <v>6248</v>
      </c>
      <c r="M571" s="8"/>
      <c r="N571" s="8"/>
      <c r="O571" s="9" t="s">
        <v>50</v>
      </c>
      <c r="P571" s="10"/>
    </row>
    <row r="572" spans="1:16" ht="49.5" customHeight="1">
      <c r="A572" s="51" t="s">
        <v>1207</v>
      </c>
      <c r="B572" s="52" t="s">
        <v>14</v>
      </c>
      <c r="C572" s="44" t="s">
        <v>1208</v>
      </c>
      <c r="D572" s="51" t="s">
        <v>49</v>
      </c>
      <c r="E572" s="53">
        <v>4</v>
      </c>
      <c r="F572" s="53"/>
      <c r="G572" s="53"/>
      <c r="H572" s="53"/>
      <c r="I572" s="53">
        <f>+E572+F572-G572</f>
        <v>4</v>
      </c>
      <c r="J572" s="53"/>
      <c r="K572" s="54">
        <v>366</v>
      </c>
      <c r="L572" s="54">
        <f t="shared" si="0"/>
        <v>1464</v>
      </c>
      <c r="M572" s="8"/>
      <c r="N572" s="8"/>
      <c r="O572" s="9" t="s">
        <v>50</v>
      </c>
      <c r="P572" s="10"/>
    </row>
    <row r="573" spans="1:16" ht="49.5" customHeight="1">
      <c r="A573" s="51" t="s">
        <v>1209</v>
      </c>
      <c r="B573" s="52" t="s">
        <v>14</v>
      </c>
      <c r="C573" s="44" t="s">
        <v>1210</v>
      </c>
      <c r="D573" s="51" t="s">
        <v>49</v>
      </c>
      <c r="E573" s="53">
        <v>1</v>
      </c>
      <c r="F573" s="53"/>
      <c r="G573" s="53"/>
      <c r="H573" s="53"/>
      <c r="I573" s="53">
        <f>+E573+F573-G573</f>
        <v>1</v>
      </c>
      <c r="J573" s="53"/>
      <c r="K573" s="54">
        <v>3200</v>
      </c>
      <c r="L573" s="54">
        <f t="shared" si="0"/>
        <v>3200</v>
      </c>
      <c r="M573" s="8"/>
      <c r="N573" s="8"/>
      <c r="O573" s="9" t="s">
        <v>50</v>
      </c>
      <c r="P573" s="10"/>
    </row>
    <row r="574" spans="1:16" ht="49.5" customHeight="1">
      <c r="A574" s="51" t="s">
        <v>1211</v>
      </c>
      <c r="B574" s="52" t="s">
        <v>14</v>
      </c>
      <c r="C574" s="44" t="s">
        <v>1212</v>
      </c>
      <c r="D574" s="51" t="s">
        <v>49</v>
      </c>
      <c r="E574" s="53">
        <v>1</v>
      </c>
      <c r="F574" s="53"/>
      <c r="G574" s="53"/>
      <c r="H574" s="53"/>
      <c r="I574" s="53">
        <f>+E574+F574-G574</f>
        <v>1</v>
      </c>
      <c r="J574" s="53"/>
      <c r="K574" s="54">
        <v>95</v>
      </c>
      <c r="L574" s="54">
        <f t="shared" si="0"/>
        <v>95</v>
      </c>
      <c r="M574" s="8"/>
      <c r="N574" s="8"/>
      <c r="O574" s="9" t="s">
        <v>50</v>
      </c>
      <c r="P574" s="10"/>
    </row>
    <row r="575" spans="1:16" ht="49.5" customHeight="1">
      <c r="A575" s="51" t="s">
        <v>1213</v>
      </c>
      <c r="B575" s="55">
        <v>45819</v>
      </c>
      <c r="C575" s="44" t="s">
        <v>1214</v>
      </c>
      <c r="D575" s="51" t="s">
        <v>49</v>
      </c>
      <c r="E575" s="53">
        <v>1</v>
      </c>
      <c r="F575" s="53"/>
      <c r="G575" s="53"/>
      <c r="H575" s="53"/>
      <c r="I575" s="53">
        <f>+E575+F575-G575</f>
        <v>1</v>
      </c>
      <c r="J575" s="53"/>
      <c r="K575" s="54">
        <v>5758</v>
      </c>
      <c r="L575" s="54">
        <f t="shared" si="0"/>
        <v>5758</v>
      </c>
      <c r="M575" s="8"/>
      <c r="N575" s="8"/>
      <c r="O575" s="9" t="s">
        <v>217</v>
      </c>
      <c r="P575" s="10"/>
    </row>
    <row r="576" spans="1:16" ht="49.5" customHeight="1">
      <c r="A576" s="51" t="s">
        <v>1215</v>
      </c>
      <c r="B576" s="52" t="s">
        <v>14</v>
      </c>
      <c r="C576" s="44" t="s">
        <v>1216</v>
      </c>
      <c r="D576" s="51" t="s">
        <v>49</v>
      </c>
      <c r="E576" s="53">
        <v>6</v>
      </c>
      <c r="F576" s="53"/>
      <c r="G576" s="53"/>
      <c r="H576" s="53"/>
      <c r="I576" s="53">
        <f>+E576+F576-G576</f>
        <v>6</v>
      </c>
      <c r="J576" s="53">
        <v>6</v>
      </c>
      <c r="K576" s="54">
        <v>944</v>
      </c>
      <c r="L576" s="54">
        <f t="shared" si="0"/>
        <v>5664</v>
      </c>
      <c r="M576" s="8"/>
      <c r="N576" s="8"/>
      <c r="O576" s="9" t="s">
        <v>50</v>
      </c>
      <c r="P576" s="10"/>
    </row>
    <row r="577" spans="1:16" ht="68.25" customHeight="1">
      <c r="A577" s="51" t="s">
        <v>1217</v>
      </c>
      <c r="B577" s="52">
        <v>45804</v>
      </c>
      <c r="C577" s="44" t="s">
        <v>1218</v>
      </c>
      <c r="D577" s="51" t="s">
        <v>49</v>
      </c>
      <c r="E577" s="53">
        <v>29</v>
      </c>
      <c r="F577" s="53"/>
      <c r="G577" s="53"/>
      <c r="H577" s="53"/>
      <c r="I577" s="53">
        <f>+E577+F577-G577</f>
        <v>29</v>
      </c>
      <c r="J577" s="53"/>
      <c r="K577" s="54">
        <v>165</v>
      </c>
      <c r="L577" s="54">
        <f t="shared" si="0"/>
        <v>4785</v>
      </c>
      <c r="M577" s="8"/>
      <c r="N577" s="8"/>
      <c r="O577" s="9" t="s">
        <v>50</v>
      </c>
      <c r="P577" s="10"/>
    </row>
    <row r="578" spans="1:16" ht="49.5" customHeight="1">
      <c r="A578" s="51" t="s">
        <v>1219</v>
      </c>
      <c r="B578" s="52">
        <v>45840</v>
      </c>
      <c r="C578" s="44" t="s">
        <v>1220</v>
      </c>
      <c r="D578" s="51" t="s">
        <v>49</v>
      </c>
      <c r="E578" s="53">
        <v>4</v>
      </c>
      <c r="F578" s="53"/>
      <c r="G578" s="53"/>
      <c r="H578" s="53"/>
      <c r="I578" s="53">
        <f>+E578+F578-G578</f>
        <v>4</v>
      </c>
      <c r="J578" s="53"/>
      <c r="K578" s="54"/>
      <c r="L578" s="54">
        <f t="shared" si="0"/>
        <v>0</v>
      </c>
      <c r="M578" s="8"/>
      <c r="N578" s="8"/>
      <c r="O578" s="9" t="s">
        <v>194</v>
      </c>
      <c r="P578" s="10"/>
    </row>
    <row r="579" spans="1:16" ht="49.5" customHeight="1">
      <c r="A579" s="51" t="s">
        <v>1221</v>
      </c>
      <c r="B579" s="52" t="s">
        <v>14</v>
      </c>
      <c r="C579" s="44" t="s">
        <v>1222</v>
      </c>
      <c r="D579" s="51" t="s">
        <v>49</v>
      </c>
      <c r="E579" s="53">
        <v>3</v>
      </c>
      <c r="F579" s="53"/>
      <c r="G579" s="53"/>
      <c r="H579" s="53"/>
      <c r="I579" s="53">
        <f>+E579+F579-G579</f>
        <v>3</v>
      </c>
      <c r="J579" s="53"/>
      <c r="K579" s="54">
        <v>200</v>
      </c>
      <c r="L579" s="54">
        <f t="shared" si="0"/>
        <v>600</v>
      </c>
      <c r="M579" s="8"/>
      <c r="N579" s="8"/>
      <c r="O579" s="9" t="s">
        <v>178</v>
      </c>
      <c r="P579" s="10"/>
    </row>
    <row r="580" spans="1:16" ht="49.5" customHeight="1">
      <c r="A580" s="51" t="s">
        <v>1223</v>
      </c>
      <c r="B580" s="52" t="s">
        <v>14</v>
      </c>
      <c r="C580" s="44" t="s">
        <v>1224</v>
      </c>
      <c r="D580" s="51" t="s">
        <v>49</v>
      </c>
      <c r="E580" s="53">
        <v>3</v>
      </c>
      <c r="F580" s="53"/>
      <c r="G580" s="53"/>
      <c r="H580" s="53"/>
      <c r="I580" s="53">
        <f>+E580+F580-G580</f>
        <v>3</v>
      </c>
      <c r="J580" s="53"/>
      <c r="K580" s="54"/>
      <c r="L580" s="54">
        <f t="shared" si="0"/>
        <v>0</v>
      </c>
      <c r="M580" s="8"/>
      <c r="N580" s="8"/>
      <c r="O580" s="9" t="s">
        <v>178</v>
      </c>
      <c r="P580" s="10"/>
    </row>
    <row r="581" spans="1:16" ht="49.5" customHeight="1">
      <c r="A581" s="51" t="s">
        <v>1225</v>
      </c>
      <c r="B581" s="52"/>
      <c r="C581" s="44" t="s">
        <v>1226</v>
      </c>
      <c r="D581" s="51" t="s">
        <v>49</v>
      </c>
      <c r="E581" s="53">
        <v>2</v>
      </c>
      <c r="F581" s="53"/>
      <c r="G581" s="53"/>
      <c r="H581" s="53"/>
      <c r="I581" s="53">
        <f>+E581+F581-G581</f>
        <v>2</v>
      </c>
      <c r="J581" s="53"/>
      <c r="K581" s="54"/>
      <c r="L581" s="54">
        <f t="shared" si="0"/>
        <v>0</v>
      </c>
      <c r="M581" s="8"/>
      <c r="N581" s="8"/>
      <c r="O581" s="9" t="s">
        <v>178</v>
      </c>
      <c r="P581" s="10"/>
    </row>
    <row r="582" spans="1:16" ht="49.5" customHeight="1">
      <c r="A582" s="51" t="s">
        <v>1227</v>
      </c>
      <c r="B582" s="52"/>
      <c r="C582" s="44" t="s">
        <v>1228</v>
      </c>
      <c r="D582" s="51" t="s">
        <v>49</v>
      </c>
      <c r="E582" s="53">
        <v>1</v>
      </c>
      <c r="F582" s="53"/>
      <c r="G582" s="53"/>
      <c r="H582" s="53"/>
      <c r="I582" s="53">
        <f>+E582+F582-G582</f>
        <v>1</v>
      </c>
      <c r="J582" s="53"/>
      <c r="K582" s="54"/>
      <c r="L582" s="54">
        <f t="shared" si="0"/>
        <v>0</v>
      </c>
      <c r="M582" s="8"/>
      <c r="N582" s="8"/>
      <c r="O582" s="9" t="s">
        <v>178</v>
      </c>
      <c r="P582" s="10"/>
    </row>
    <row r="583" spans="1:16" ht="49.5" customHeight="1">
      <c r="A583" s="51" t="s">
        <v>1229</v>
      </c>
      <c r="B583" s="52"/>
      <c r="C583" s="44" t="s">
        <v>1230</v>
      </c>
      <c r="D583" s="51" t="s">
        <v>49</v>
      </c>
      <c r="E583" s="53">
        <v>2</v>
      </c>
      <c r="F583" s="53"/>
      <c r="G583" s="53"/>
      <c r="H583" s="53"/>
      <c r="I583" s="53">
        <f>+E583+F583-G583</f>
        <v>2</v>
      </c>
      <c r="J583" s="53"/>
      <c r="K583" s="54"/>
      <c r="L583" s="54">
        <f t="shared" si="0"/>
        <v>0</v>
      </c>
      <c r="M583" s="8"/>
      <c r="N583" s="8"/>
      <c r="O583" s="9" t="s">
        <v>178</v>
      </c>
      <c r="P583" s="10"/>
    </row>
    <row r="584" spans="1:16" ht="49.5" customHeight="1">
      <c r="A584" s="51" t="s">
        <v>1231</v>
      </c>
      <c r="B584" s="52">
        <v>45469</v>
      </c>
      <c r="C584" s="44" t="s">
        <v>1232</v>
      </c>
      <c r="D584" s="51" t="s">
        <v>49</v>
      </c>
      <c r="E584" s="53">
        <v>0</v>
      </c>
      <c r="F584" s="53"/>
      <c r="G584" s="53"/>
      <c r="H584" s="53"/>
      <c r="I584" s="53">
        <f>+E584+F584-G584</f>
        <v>0</v>
      </c>
      <c r="J584" s="53"/>
      <c r="K584" s="54"/>
      <c r="L584" s="54">
        <f t="shared" si="0"/>
        <v>0</v>
      </c>
      <c r="M584" s="8"/>
      <c r="N584" s="8"/>
      <c r="O584" s="9" t="s">
        <v>178</v>
      </c>
      <c r="P584" s="10"/>
    </row>
    <row r="585" spans="1:16" ht="49.5" customHeight="1">
      <c r="A585" s="51" t="s">
        <v>1233</v>
      </c>
      <c r="B585" s="52"/>
      <c r="C585" s="44" t="s">
        <v>1234</v>
      </c>
      <c r="D585" s="51" t="s">
        <v>49</v>
      </c>
      <c r="E585" s="53">
        <v>0</v>
      </c>
      <c r="F585" s="53"/>
      <c r="G585" s="53"/>
      <c r="H585" s="53"/>
      <c r="I585" s="53">
        <f>+E585+F585-G585</f>
        <v>0</v>
      </c>
      <c r="J585" s="53"/>
      <c r="K585" s="54"/>
      <c r="L585" s="54">
        <f t="shared" si="0"/>
        <v>0</v>
      </c>
      <c r="M585" s="8"/>
      <c r="N585" s="8"/>
      <c r="O585" s="9" t="s">
        <v>178</v>
      </c>
      <c r="P585" s="10"/>
    </row>
    <row r="586" spans="1:16" ht="49.5" customHeight="1">
      <c r="A586" s="51" t="s">
        <v>1235</v>
      </c>
      <c r="B586" s="52"/>
      <c r="C586" s="44" t="s">
        <v>1236</v>
      </c>
      <c r="D586" s="51" t="s">
        <v>49</v>
      </c>
      <c r="E586" s="53">
        <v>1</v>
      </c>
      <c r="F586" s="53"/>
      <c r="G586" s="53"/>
      <c r="H586" s="53"/>
      <c r="I586" s="53">
        <f>+E586+F586-G586</f>
        <v>1</v>
      </c>
      <c r="J586" s="53"/>
      <c r="K586" s="54">
        <v>10800</v>
      </c>
      <c r="L586" s="54">
        <f t="shared" si="0"/>
        <v>10800</v>
      </c>
      <c r="M586" s="8"/>
      <c r="N586" s="8"/>
      <c r="O586" s="9" t="s">
        <v>24</v>
      </c>
      <c r="P586" s="10"/>
    </row>
    <row r="587" spans="1:16" ht="49.5" customHeight="1">
      <c r="A587" s="51" t="s">
        <v>1237</v>
      </c>
      <c r="B587" s="52"/>
      <c r="C587" s="44" t="s">
        <v>1238</v>
      </c>
      <c r="D587" s="51" t="s">
        <v>49</v>
      </c>
      <c r="E587" s="53">
        <v>0</v>
      </c>
      <c r="F587" s="53"/>
      <c r="G587" s="53"/>
      <c r="H587" s="53"/>
      <c r="I587" s="53">
        <f>+E587+F587-G587</f>
        <v>0</v>
      </c>
      <c r="J587" s="53"/>
      <c r="K587" s="54">
        <v>5000</v>
      </c>
      <c r="L587" s="54">
        <f t="shared" si="0"/>
        <v>0</v>
      </c>
      <c r="M587" s="8"/>
      <c r="N587" s="8"/>
      <c r="O587" s="9" t="s">
        <v>24</v>
      </c>
      <c r="P587" s="10"/>
    </row>
    <row r="588" spans="1:16" ht="49.5" customHeight="1">
      <c r="A588" s="51" t="s">
        <v>1239</v>
      </c>
      <c r="B588" s="52">
        <v>45662</v>
      </c>
      <c r="C588" s="44" t="s">
        <v>1240</v>
      </c>
      <c r="D588" s="51" t="s">
        <v>49</v>
      </c>
      <c r="E588" s="53">
        <v>0</v>
      </c>
      <c r="F588" s="53"/>
      <c r="G588" s="53"/>
      <c r="H588" s="53"/>
      <c r="I588" s="53">
        <f>+E588+F588-G588</f>
        <v>0</v>
      </c>
      <c r="J588" s="53"/>
      <c r="K588" s="54">
        <v>152.54</v>
      </c>
      <c r="L588" s="54">
        <f t="shared" si="0"/>
        <v>0</v>
      </c>
      <c r="M588" s="8"/>
      <c r="N588" s="8"/>
      <c r="O588" s="9" t="s">
        <v>24</v>
      </c>
      <c r="P588" s="10"/>
    </row>
    <row r="589" spans="1:16" ht="49.5" customHeight="1">
      <c r="A589" s="51" t="s">
        <v>1241</v>
      </c>
      <c r="B589" s="52">
        <v>45662</v>
      </c>
      <c r="C589" s="44" t="s">
        <v>1242</v>
      </c>
      <c r="D589" s="51" t="s">
        <v>49</v>
      </c>
      <c r="E589" s="53">
        <v>0</v>
      </c>
      <c r="F589" s="53"/>
      <c r="G589" s="53"/>
      <c r="H589" s="53"/>
      <c r="I589" s="53">
        <f>+E589+F589-G589</f>
        <v>0</v>
      </c>
      <c r="J589" s="53"/>
      <c r="K589" s="54">
        <v>139.83000000000001</v>
      </c>
      <c r="L589" s="54">
        <f t="shared" si="0"/>
        <v>0</v>
      </c>
      <c r="M589" s="8"/>
      <c r="N589" s="8"/>
      <c r="O589" s="9" t="s">
        <v>24</v>
      </c>
      <c r="P589" s="10"/>
    </row>
    <row r="590" spans="1:16" ht="49.5" customHeight="1">
      <c r="A590" s="51" t="s">
        <v>1243</v>
      </c>
      <c r="B590" s="52">
        <v>45662</v>
      </c>
      <c r="C590" s="44" t="s">
        <v>1244</v>
      </c>
      <c r="D590" s="51" t="s">
        <v>49</v>
      </c>
      <c r="E590" s="53">
        <v>0</v>
      </c>
      <c r="F590" s="53"/>
      <c r="G590" s="53"/>
      <c r="H590" s="53"/>
      <c r="I590" s="53">
        <f>+E590+F590-G590</f>
        <v>0</v>
      </c>
      <c r="J590" s="53"/>
      <c r="K590" s="54">
        <v>135.59</v>
      </c>
      <c r="L590" s="54">
        <f t="shared" si="0"/>
        <v>0</v>
      </c>
      <c r="M590" s="8"/>
      <c r="N590" s="8"/>
      <c r="O590" s="9" t="s">
        <v>24</v>
      </c>
      <c r="P590" s="10"/>
    </row>
    <row r="591" spans="1:16" ht="49.5" customHeight="1">
      <c r="A591" s="51" t="s">
        <v>1245</v>
      </c>
      <c r="B591" s="52"/>
      <c r="C591" s="44" t="s">
        <v>1246</v>
      </c>
      <c r="D591" s="51" t="s">
        <v>49</v>
      </c>
      <c r="E591" s="53">
        <v>19</v>
      </c>
      <c r="F591" s="53"/>
      <c r="G591" s="53"/>
      <c r="H591" s="53"/>
      <c r="I591" s="53">
        <f>+E591+F591-G591</f>
        <v>19</v>
      </c>
      <c r="J591" s="53"/>
      <c r="K591" s="54">
        <v>1020</v>
      </c>
      <c r="L591" s="54">
        <f t="shared" si="0"/>
        <v>19380</v>
      </c>
      <c r="M591" s="8"/>
      <c r="N591" s="8"/>
      <c r="O591" s="9" t="s">
        <v>24</v>
      </c>
      <c r="P591" s="10"/>
    </row>
    <row r="592" spans="1:16" ht="49.5" customHeight="1">
      <c r="A592" s="51" t="s">
        <v>1247</v>
      </c>
      <c r="B592" s="52" t="s">
        <v>945</v>
      </c>
      <c r="C592" s="44" t="s">
        <v>1248</v>
      </c>
      <c r="D592" s="51" t="s">
        <v>49</v>
      </c>
      <c r="E592" s="53">
        <v>243</v>
      </c>
      <c r="F592" s="53"/>
      <c r="G592" s="53"/>
      <c r="H592" s="53"/>
      <c r="I592" s="53">
        <f>+E592+F592-G592</f>
        <v>243</v>
      </c>
      <c r="J592" s="53"/>
      <c r="K592" s="54">
        <v>265.5</v>
      </c>
      <c r="L592" s="54">
        <f t="shared" si="0"/>
        <v>64516.5</v>
      </c>
      <c r="M592" s="8"/>
      <c r="N592" s="8"/>
      <c r="O592" s="9" t="s">
        <v>24</v>
      </c>
      <c r="P592" s="10"/>
    </row>
    <row r="593" spans="1:16" ht="49.5" customHeight="1">
      <c r="A593" s="51" t="s">
        <v>1249</v>
      </c>
      <c r="B593" s="52">
        <v>45778</v>
      </c>
      <c r="C593" s="44" t="s">
        <v>1250</v>
      </c>
      <c r="D593" s="51" t="s">
        <v>49</v>
      </c>
      <c r="E593" s="53">
        <v>0</v>
      </c>
      <c r="F593" s="53"/>
      <c r="G593" s="53"/>
      <c r="H593" s="53"/>
      <c r="I593" s="53">
        <f>+E593+F593-G593</f>
        <v>0</v>
      </c>
      <c r="J593" s="53"/>
      <c r="K593" s="54">
        <v>152.54</v>
      </c>
      <c r="L593" s="54">
        <f t="shared" si="0"/>
        <v>0</v>
      </c>
      <c r="M593" s="8"/>
      <c r="N593" s="8"/>
      <c r="O593" s="9" t="s">
        <v>24</v>
      </c>
      <c r="P593" s="10"/>
    </row>
    <row r="594" spans="1:16" ht="49.5" customHeight="1">
      <c r="A594" s="51" t="s">
        <v>1251</v>
      </c>
      <c r="B594" s="52">
        <v>45778</v>
      </c>
      <c r="C594" s="44" t="s">
        <v>1252</v>
      </c>
      <c r="D594" s="51" t="s">
        <v>49</v>
      </c>
      <c r="E594" s="53">
        <v>0</v>
      </c>
      <c r="F594" s="53"/>
      <c r="G594" s="53"/>
      <c r="H594" s="53"/>
      <c r="I594" s="53">
        <f>+E594+F594-G594</f>
        <v>0</v>
      </c>
      <c r="J594" s="53"/>
      <c r="K594" s="54">
        <v>139.83000000000001</v>
      </c>
      <c r="L594" s="54">
        <f t="shared" si="0"/>
        <v>0</v>
      </c>
      <c r="M594" s="8"/>
      <c r="N594" s="8"/>
      <c r="O594" s="9" t="s">
        <v>24</v>
      </c>
      <c r="P594" s="10"/>
    </row>
    <row r="595" spans="1:16" ht="49.5" customHeight="1">
      <c r="A595" s="51" t="s">
        <v>1253</v>
      </c>
      <c r="B595" s="52">
        <v>45778</v>
      </c>
      <c r="C595" s="44" t="s">
        <v>1254</v>
      </c>
      <c r="D595" s="51" t="s">
        <v>49</v>
      </c>
      <c r="E595" s="53">
        <v>0</v>
      </c>
      <c r="F595" s="53"/>
      <c r="G595" s="53"/>
      <c r="H595" s="53"/>
      <c r="I595" s="53">
        <f>+E595+F595-G595</f>
        <v>0</v>
      </c>
      <c r="J595" s="53"/>
      <c r="K595" s="54">
        <v>135.59</v>
      </c>
      <c r="L595" s="54">
        <f t="shared" si="0"/>
        <v>0</v>
      </c>
      <c r="M595" s="8"/>
      <c r="N595" s="8"/>
      <c r="O595" s="9" t="s">
        <v>24</v>
      </c>
      <c r="P595" s="10"/>
    </row>
    <row r="596" spans="1:16" ht="49.5" customHeight="1">
      <c r="A596" s="51" t="s">
        <v>1255</v>
      </c>
      <c r="B596" s="52" t="s">
        <v>14</v>
      </c>
      <c r="C596" s="44" t="s">
        <v>1256</v>
      </c>
      <c r="D596" s="51" t="s">
        <v>49</v>
      </c>
      <c r="E596" s="53">
        <v>16</v>
      </c>
      <c r="F596" s="53"/>
      <c r="G596" s="53"/>
      <c r="H596" s="53"/>
      <c r="I596" s="53">
        <f>+E596+F596-G596</f>
        <v>16</v>
      </c>
      <c r="J596" s="53"/>
      <c r="K596" s="54">
        <v>295</v>
      </c>
      <c r="L596" s="54">
        <f t="shared" si="0"/>
        <v>4720</v>
      </c>
      <c r="M596" s="8"/>
      <c r="N596" s="8"/>
      <c r="O596" s="9" t="s">
        <v>24</v>
      </c>
      <c r="P596" s="10"/>
    </row>
    <row r="597" spans="1:16" ht="49.5" customHeight="1">
      <c r="A597" s="51" t="s">
        <v>1257</v>
      </c>
      <c r="B597" s="52" t="s">
        <v>945</v>
      </c>
      <c r="C597" s="44" t="s">
        <v>1258</v>
      </c>
      <c r="D597" s="51" t="s">
        <v>49</v>
      </c>
      <c r="E597" s="53">
        <v>1</v>
      </c>
      <c r="F597" s="53"/>
      <c r="G597" s="53"/>
      <c r="H597" s="53"/>
      <c r="I597" s="53">
        <f>+E597+F597-G597</f>
        <v>1</v>
      </c>
      <c r="J597" s="53"/>
      <c r="K597" s="54"/>
      <c r="L597" s="54">
        <f t="shared" si="0"/>
        <v>0</v>
      </c>
      <c r="M597" s="8">
        <v>682</v>
      </c>
      <c r="N597" s="8">
        <f>+I597*M597</f>
        <v>682</v>
      </c>
      <c r="O597" s="9"/>
      <c r="P597" s="10"/>
    </row>
    <row r="598" spans="1:16" ht="49.5" customHeight="1">
      <c r="A598" s="51" t="s">
        <v>1259</v>
      </c>
      <c r="B598" s="52" t="s">
        <v>945</v>
      </c>
      <c r="C598" s="44" t="s">
        <v>1260</v>
      </c>
      <c r="D598" s="51" t="s">
        <v>49</v>
      </c>
      <c r="E598" s="53">
        <v>17</v>
      </c>
      <c r="F598" s="53"/>
      <c r="G598" s="53"/>
      <c r="H598" s="53"/>
      <c r="I598" s="53">
        <f>+E598+F598-G598</f>
        <v>17</v>
      </c>
      <c r="J598" s="53"/>
      <c r="K598" s="54">
        <v>70</v>
      </c>
      <c r="L598" s="54">
        <f t="shared" si="0"/>
        <v>1190</v>
      </c>
      <c r="M598" s="8"/>
      <c r="N598" s="8"/>
      <c r="O598" s="9" t="s">
        <v>178</v>
      </c>
      <c r="P598" s="10"/>
    </row>
    <row r="599" spans="1:16" ht="49.5" customHeight="1">
      <c r="A599" s="51" t="s">
        <v>1261</v>
      </c>
      <c r="B599" s="52" t="s">
        <v>945</v>
      </c>
      <c r="C599" s="44" t="s">
        <v>1262</v>
      </c>
      <c r="D599" s="51" t="s">
        <v>49</v>
      </c>
      <c r="E599" s="53">
        <v>17</v>
      </c>
      <c r="F599" s="53"/>
      <c r="G599" s="53">
        <v>1</v>
      </c>
      <c r="H599" s="53"/>
      <c r="I599" s="53">
        <f>+E599+F599-G599</f>
        <v>16</v>
      </c>
      <c r="J599" s="53"/>
      <c r="K599" s="54">
        <v>4.5199999999999996</v>
      </c>
      <c r="L599" s="54">
        <f t="shared" si="0"/>
        <v>72.319999999999993</v>
      </c>
      <c r="M599" s="8"/>
      <c r="N599" s="8"/>
      <c r="O599" s="9" t="s">
        <v>178</v>
      </c>
      <c r="P599" s="10"/>
    </row>
    <row r="600" spans="1:16" ht="49.5" customHeight="1">
      <c r="A600" s="51" t="s">
        <v>1263</v>
      </c>
      <c r="B600" s="52" t="s">
        <v>945</v>
      </c>
      <c r="C600" s="44" t="s">
        <v>1264</v>
      </c>
      <c r="D600" s="51" t="s">
        <v>49</v>
      </c>
      <c r="E600" s="53">
        <v>25</v>
      </c>
      <c r="F600" s="53"/>
      <c r="G600" s="53"/>
      <c r="H600" s="53"/>
      <c r="I600" s="53">
        <f>+E600+F600-G600</f>
        <v>25</v>
      </c>
      <c r="J600" s="53"/>
      <c r="K600" s="54">
        <v>44.17</v>
      </c>
      <c r="L600" s="54">
        <f t="shared" si="0"/>
        <v>1104.25</v>
      </c>
      <c r="M600" s="8"/>
      <c r="N600" s="8"/>
      <c r="O600" s="9" t="s">
        <v>178</v>
      </c>
      <c r="P600" s="10"/>
    </row>
    <row r="601" spans="1:16" ht="49.5" customHeight="1">
      <c r="A601" s="51" t="s">
        <v>1265</v>
      </c>
      <c r="B601" s="52"/>
      <c r="C601" s="44" t="s">
        <v>1266</v>
      </c>
      <c r="D601" s="53" t="s">
        <v>93</v>
      </c>
      <c r="E601" s="53">
        <v>66</v>
      </c>
      <c r="F601" s="53"/>
      <c r="G601" s="53">
        <v>4</v>
      </c>
      <c r="H601" s="53"/>
      <c r="I601" s="53">
        <f>+E601+F601-G601</f>
        <v>62</v>
      </c>
      <c r="J601" s="53">
        <v>111</v>
      </c>
      <c r="K601" s="54">
        <v>133</v>
      </c>
      <c r="L601" s="54">
        <f t="shared" si="0"/>
        <v>8246</v>
      </c>
      <c r="M601" s="9"/>
      <c r="N601" s="13"/>
      <c r="O601" s="9" t="s">
        <v>28</v>
      </c>
      <c r="P601" s="10"/>
    </row>
    <row r="602" spans="1:16" ht="49.5" customHeight="1">
      <c r="A602" s="51" t="s">
        <v>1267</v>
      </c>
      <c r="B602" s="52"/>
      <c r="C602" s="44" t="s">
        <v>1268</v>
      </c>
      <c r="D602" s="53" t="s">
        <v>93</v>
      </c>
      <c r="E602" s="53">
        <v>25</v>
      </c>
      <c r="F602" s="53"/>
      <c r="G602" s="53">
        <v>1</v>
      </c>
      <c r="H602" s="54"/>
      <c r="I602" s="53">
        <f>+E602+F602-G602</f>
        <v>24</v>
      </c>
      <c r="J602" s="44">
        <v>15</v>
      </c>
      <c r="K602" s="44">
        <v>133</v>
      </c>
      <c r="L602" s="54">
        <f t="shared" si="0"/>
        <v>3192</v>
      </c>
      <c r="M602" s="9"/>
      <c r="N602" s="9"/>
      <c r="O602" s="9" t="s">
        <v>28</v>
      </c>
      <c r="P602" s="10"/>
    </row>
    <row r="603" spans="1:16" ht="49.5" customHeight="1">
      <c r="A603" s="51" t="s">
        <v>1269</v>
      </c>
      <c r="B603" s="52">
        <v>45797</v>
      </c>
      <c r="C603" s="44" t="s">
        <v>1270</v>
      </c>
      <c r="D603" s="51" t="s">
        <v>49</v>
      </c>
      <c r="E603" s="53">
        <v>36</v>
      </c>
      <c r="F603" s="53"/>
      <c r="G603" s="53"/>
      <c r="H603" s="53"/>
      <c r="I603" s="53">
        <f>+E603+F603-G603</f>
        <v>36</v>
      </c>
      <c r="J603" s="53"/>
      <c r="K603" s="54">
        <v>94</v>
      </c>
      <c r="L603" s="54">
        <f t="shared" si="0"/>
        <v>3384</v>
      </c>
      <c r="M603" s="8"/>
      <c r="N603" s="8"/>
      <c r="O603" s="9" t="s">
        <v>50</v>
      </c>
      <c r="P603" s="10"/>
    </row>
    <row r="604" spans="1:16" ht="49.5" customHeight="1">
      <c r="A604" s="51" t="s">
        <v>1271</v>
      </c>
      <c r="B604" s="52">
        <v>45631</v>
      </c>
      <c r="C604" s="44" t="s">
        <v>1272</v>
      </c>
      <c r="D604" s="51" t="s">
        <v>49</v>
      </c>
      <c r="E604" s="53">
        <v>0</v>
      </c>
      <c r="F604" s="53"/>
      <c r="G604" s="53"/>
      <c r="H604" s="53"/>
      <c r="I604" s="53">
        <f>+E604+F604-G604</f>
        <v>0</v>
      </c>
      <c r="J604" s="53"/>
      <c r="K604" s="54">
        <v>348.1</v>
      </c>
      <c r="L604" s="54">
        <f t="shared" si="0"/>
        <v>0</v>
      </c>
      <c r="M604" s="8"/>
      <c r="N604" s="8"/>
      <c r="O604" s="9" t="s">
        <v>88</v>
      </c>
      <c r="P604" s="10"/>
    </row>
    <row r="605" spans="1:16" ht="49.5" customHeight="1">
      <c r="A605" s="51" t="s">
        <v>1273</v>
      </c>
      <c r="B605" s="52"/>
      <c r="C605" s="44" t="s">
        <v>1274</v>
      </c>
      <c r="D605" s="51" t="s">
        <v>49</v>
      </c>
      <c r="E605" s="53">
        <v>27</v>
      </c>
      <c r="F605" s="53"/>
      <c r="G605" s="53"/>
      <c r="H605" s="53"/>
      <c r="I605" s="53">
        <f>+E605+F605-G605</f>
        <v>27</v>
      </c>
      <c r="J605" s="53"/>
      <c r="K605" s="54">
        <v>142</v>
      </c>
      <c r="L605" s="54">
        <f t="shared" si="0"/>
        <v>3834</v>
      </c>
      <c r="M605" s="8"/>
      <c r="N605" s="8"/>
      <c r="O605" s="9" t="s">
        <v>249</v>
      </c>
      <c r="P605" s="10"/>
    </row>
    <row r="606" spans="1:16" ht="49.5" customHeight="1">
      <c r="A606" s="51" t="s">
        <v>1275</v>
      </c>
      <c r="B606" s="52"/>
      <c r="C606" s="44" t="s">
        <v>1276</v>
      </c>
      <c r="D606" s="51" t="s">
        <v>49</v>
      </c>
      <c r="E606" s="53">
        <v>3</v>
      </c>
      <c r="F606" s="53"/>
      <c r="G606" s="53"/>
      <c r="H606" s="53"/>
      <c r="I606" s="53">
        <f>+E606+F606-G606</f>
        <v>3</v>
      </c>
      <c r="J606" s="53"/>
      <c r="K606" s="54">
        <v>130</v>
      </c>
      <c r="L606" s="54">
        <f t="shared" si="0"/>
        <v>390</v>
      </c>
      <c r="M606" s="8"/>
      <c r="N606" s="8"/>
      <c r="O606" s="9" t="s">
        <v>249</v>
      </c>
      <c r="P606" s="10"/>
    </row>
    <row r="607" spans="1:16" ht="49.5" customHeight="1">
      <c r="A607" s="51" t="s">
        <v>1277</v>
      </c>
      <c r="B607" s="52"/>
      <c r="C607" s="44" t="s">
        <v>1278</v>
      </c>
      <c r="D607" s="51" t="s">
        <v>49</v>
      </c>
      <c r="E607" s="53">
        <v>19</v>
      </c>
      <c r="F607" s="53"/>
      <c r="G607" s="53"/>
      <c r="H607" s="53"/>
      <c r="I607" s="53">
        <f>+E607+F607-G607</f>
        <v>19</v>
      </c>
      <c r="J607" s="53"/>
      <c r="K607" s="54">
        <v>95.13</v>
      </c>
      <c r="L607" s="54">
        <f t="shared" si="0"/>
        <v>1807.4699999999998</v>
      </c>
      <c r="M607" s="8"/>
      <c r="N607" s="8"/>
      <c r="O607" s="9" t="s">
        <v>1098</v>
      </c>
      <c r="P607" s="10"/>
    </row>
    <row r="608" spans="1:16" ht="49.5" customHeight="1">
      <c r="A608" s="51" t="s">
        <v>1279</v>
      </c>
      <c r="B608" s="52"/>
      <c r="C608" s="44" t="s">
        <v>1280</v>
      </c>
      <c r="D608" s="51" t="s">
        <v>49</v>
      </c>
      <c r="E608" s="53">
        <v>2</v>
      </c>
      <c r="F608" s="53"/>
      <c r="G608" s="53"/>
      <c r="H608" s="53"/>
      <c r="I608" s="53">
        <f>+E608+F608-G608</f>
        <v>2</v>
      </c>
      <c r="J608" s="53"/>
      <c r="K608" s="54"/>
      <c r="L608" s="54">
        <f t="shared" si="0"/>
        <v>0</v>
      </c>
      <c r="M608" s="8"/>
      <c r="N608" s="8"/>
      <c r="O608" s="9" t="s">
        <v>178</v>
      </c>
      <c r="P608" s="10"/>
    </row>
    <row r="609" spans="1:16" ht="49.5" customHeight="1">
      <c r="A609" s="51" t="s">
        <v>1281</v>
      </c>
      <c r="B609" s="52"/>
      <c r="C609" s="44" t="s">
        <v>1282</v>
      </c>
      <c r="D609" s="51" t="s">
        <v>49</v>
      </c>
      <c r="E609" s="53">
        <v>0</v>
      </c>
      <c r="F609" s="53"/>
      <c r="G609" s="53"/>
      <c r="H609" s="53"/>
      <c r="I609" s="53">
        <f>+E609+F609-G609</f>
        <v>0</v>
      </c>
      <c r="J609" s="53"/>
      <c r="K609" s="54">
        <v>23.68</v>
      </c>
      <c r="L609" s="54">
        <f t="shared" si="0"/>
        <v>0</v>
      </c>
      <c r="M609" s="8"/>
      <c r="N609" s="8"/>
      <c r="O609" s="9" t="s">
        <v>178</v>
      </c>
      <c r="P609" s="10"/>
    </row>
    <row r="610" spans="1:16" ht="49.5" customHeight="1">
      <c r="A610" s="51" t="s">
        <v>1283</v>
      </c>
      <c r="B610" s="55">
        <v>45828</v>
      </c>
      <c r="C610" s="44" t="s">
        <v>1284</v>
      </c>
      <c r="D610" s="56" t="s">
        <v>49</v>
      </c>
      <c r="E610" s="53">
        <v>2</v>
      </c>
      <c r="F610" s="53"/>
      <c r="G610" s="53"/>
      <c r="H610" s="53"/>
      <c r="I610" s="53">
        <f>+E610+F610-G610</f>
        <v>2</v>
      </c>
      <c r="J610" s="53"/>
      <c r="K610" s="54">
        <v>801</v>
      </c>
      <c r="L610" s="54">
        <f t="shared" si="0"/>
        <v>1602</v>
      </c>
      <c r="M610" s="8"/>
      <c r="N610" s="8"/>
      <c r="O610" s="9" t="s">
        <v>1285</v>
      </c>
      <c r="P610" s="10"/>
    </row>
    <row r="611" spans="1:16" ht="49.5" customHeight="1">
      <c r="A611" s="51" t="s">
        <v>1286</v>
      </c>
      <c r="B611" s="52"/>
      <c r="C611" s="44" t="s">
        <v>1287</v>
      </c>
      <c r="D611" s="51" t="s">
        <v>49</v>
      </c>
      <c r="E611" s="53">
        <v>4</v>
      </c>
      <c r="F611" s="53"/>
      <c r="G611" s="53">
        <f>1+1+1</f>
        <v>3</v>
      </c>
      <c r="H611" s="53"/>
      <c r="I611" s="53">
        <f>+E611+F611-G611</f>
        <v>1</v>
      </c>
      <c r="J611" s="53"/>
      <c r="K611" s="54">
        <v>265.95</v>
      </c>
      <c r="L611" s="54">
        <f t="shared" si="0"/>
        <v>265.95</v>
      </c>
      <c r="M611" s="8"/>
      <c r="N611" s="8"/>
      <c r="O611" s="9" t="s">
        <v>178</v>
      </c>
      <c r="P611" s="10"/>
    </row>
    <row r="612" spans="1:16" ht="49.5" customHeight="1">
      <c r="A612" s="51" t="s">
        <v>1288</v>
      </c>
      <c r="B612" s="52" t="s">
        <v>426</v>
      </c>
      <c r="C612" s="44" t="s">
        <v>1289</v>
      </c>
      <c r="D612" s="51" t="s">
        <v>49</v>
      </c>
      <c r="E612" s="53">
        <v>40</v>
      </c>
      <c r="F612" s="53"/>
      <c r="G612" s="53"/>
      <c r="H612" s="53"/>
      <c r="I612" s="53">
        <f>+E612+F612-G612</f>
        <v>40</v>
      </c>
      <c r="J612" s="53"/>
      <c r="K612" s="54">
        <v>58</v>
      </c>
      <c r="L612" s="54">
        <f t="shared" si="0"/>
        <v>2320</v>
      </c>
      <c r="M612" s="8"/>
      <c r="N612" s="8"/>
      <c r="O612" s="9" t="s">
        <v>104</v>
      </c>
      <c r="P612" s="10"/>
    </row>
    <row r="613" spans="1:16" ht="49.5" customHeight="1">
      <c r="A613" s="51" t="s">
        <v>1290</v>
      </c>
      <c r="B613" s="52" t="s">
        <v>426</v>
      </c>
      <c r="C613" s="44" t="s">
        <v>1291</v>
      </c>
      <c r="D613" s="51" t="s">
        <v>49</v>
      </c>
      <c r="E613" s="53">
        <v>39</v>
      </c>
      <c r="F613" s="53"/>
      <c r="G613" s="53"/>
      <c r="H613" s="53"/>
      <c r="I613" s="53">
        <f>+E613+F613-G613</f>
        <v>39</v>
      </c>
      <c r="J613" s="53"/>
      <c r="K613" s="54">
        <v>58</v>
      </c>
      <c r="L613" s="54">
        <f t="shared" si="0"/>
        <v>2262</v>
      </c>
      <c r="M613" s="8"/>
      <c r="N613" s="8"/>
      <c r="O613" s="9" t="s">
        <v>104</v>
      </c>
      <c r="P613" s="10"/>
    </row>
    <row r="614" spans="1:16" ht="49.5" customHeight="1">
      <c r="A614" s="51" t="s">
        <v>1292</v>
      </c>
      <c r="B614" s="52" t="s">
        <v>426</v>
      </c>
      <c r="C614" s="44" t="s">
        <v>1293</v>
      </c>
      <c r="D614" s="51" t="s">
        <v>49</v>
      </c>
      <c r="E614" s="53">
        <v>39</v>
      </c>
      <c r="F614" s="53"/>
      <c r="G614" s="53"/>
      <c r="H614" s="53"/>
      <c r="I614" s="53">
        <f>+E614+F614-G614</f>
        <v>39</v>
      </c>
      <c r="J614" s="53"/>
      <c r="K614" s="54">
        <v>58</v>
      </c>
      <c r="L614" s="54">
        <f t="shared" si="0"/>
        <v>2262</v>
      </c>
      <c r="M614" s="8"/>
      <c r="N614" s="8"/>
      <c r="O614" s="9" t="s">
        <v>104</v>
      </c>
      <c r="P614" s="10"/>
    </row>
    <row r="615" spans="1:16" ht="49.5" customHeight="1">
      <c r="A615" s="51" t="s">
        <v>1294</v>
      </c>
      <c r="B615" s="52" t="s">
        <v>426</v>
      </c>
      <c r="C615" s="44" t="s">
        <v>1295</v>
      </c>
      <c r="D615" s="51" t="s">
        <v>49</v>
      </c>
      <c r="E615" s="53">
        <v>47</v>
      </c>
      <c r="F615" s="53"/>
      <c r="G615" s="53">
        <f>1+1</f>
        <v>2</v>
      </c>
      <c r="H615" s="53"/>
      <c r="I615" s="53">
        <f>+E615+F615-G615</f>
        <v>45</v>
      </c>
      <c r="J615" s="53"/>
      <c r="K615" s="54">
        <v>32</v>
      </c>
      <c r="L615" s="54">
        <f t="shared" si="0"/>
        <v>1440</v>
      </c>
      <c r="M615" s="8"/>
      <c r="N615" s="8"/>
      <c r="O615" s="9" t="s">
        <v>104</v>
      </c>
      <c r="P615" s="10"/>
    </row>
    <row r="616" spans="1:16" ht="49.5" customHeight="1">
      <c r="A616" s="51" t="s">
        <v>1296</v>
      </c>
      <c r="B616" s="52">
        <v>45803</v>
      </c>
      <c r="C616" s="44" t="s">
        <v>1297</v>
      </c>
      <c r="D616" s="51" t="s">
        <v>49</v>
      </c>
      <c r="E616" s="53">
        <v>48</v>
      </c>
      <c r="F616" s="53"/>
      <c r="G616" s="53"/>
      <c r="H616" s="53"/>
      <c r="I616" s="53">
        <f>+E616+F616-G616</f>
        <v>48</v>
      </c>
      <c r="J616" s="53"/>
      <c r="K616" s="54">
        <v>32</v>
      </c>
      <c r="L616" s="54">
        <f t="shared" si="0"/>
        <v>1536</v>
      </c>
      <c r="M616" s="8"/>
      <c r="N616" s="8"/>
      <c r="O616" s="9" t="s">
        <v>104</v>
      </c>
      <c r="P616" s="10"/>
    </row>
    <row r="617" spans="1:16" ht="49.5" customHeight="1">
      <c r="A617" s="51" t="s">
        <v>1298</v>
      </c>
      <c r="B617" s="52" t="s">
        <v>426</v>
      </c>
      <c r="C617" s="44" t="s">
        <v>1299</v>
      </c>
      <c r="D617" s="51" t="s">
        <v>49</v>
      </c>
      <c r="E617" s="53">
        <v>39</v>
      </c>
      <c r="F617" s="53"/>
      <c r="G617" s="53">
        <v>1</v>
      </c>
      <c r="H617" s="53"/>
      <c r="I617" s="53">
        <f>+E617+F617-G617</f>
        <v>38</v>
      </c>
      <c r="J617" s="53"/>
      <c r="K617" s="54">
        <v>58</v>
      </c>
      <c r="L617" s="54">
        <f t="shared" si="0"/>
        <v>2204</v>
      </c>
      <c r="M617" s="8"/>
      <c r="N617" s="8"/>
      <c r="O617" s="9" t="s">
        <v>104</v>
      </c>
      <c r="P617" s="10"/>
    </row>
    <row r="618" spans="1:16" ht="49.5" customHeight="1">
      <c r="A618" s="51" t="s">
        <v>1300</v>
      </c>
      <c r="B618" s="52"/>
      <c r="C618" s="44" t="s">
        <v>1301</v>
      </c>
      <c r="D618" s="51" t="s">
        <v>49</v>
      </c>
      <c r="E618" s="53">
        <v>19</v>
      </c>
      <c r="F618" s="53"/>
      <c r="G618" s="53"/>
      <c r="H618" s="53"/>
      <c r="I618" s="53">
        <f>+E618+F618-G618</f>
        <v>19</v>
      </c>
      <c r="J618" s="53"/>
      <c r="K618" s="54">
        <v>38</v>
      </c>
      <c r="L618" s="54">
        <f t="shared" si="0"/>
        <v>722</v>
      </c>
      <c r="M618" s="8"/>
      <c r="N618" s="8"/>
      <c r="O618" s="9" t="s">
        <v>104</v>
      </c>
      <c r="P618" s="10"/>
    </row>
    <row r="619" spans="1:16" ht="49.5" customHeight="1">
      <c r="A619" s="51" t="s">
        <v>1302</v>
      </c>
      <c r="B619" s="52" t="s">
        <v>945</v>
      </c>
      <c r="C619" s="44" t="s">
        <v>1303</v>
      </c>
      <c r="D619" s="51" t="s">
        <v>49</v>
      </c>
      <c r="E619" s="53">
        <v>36</v>
      </c>
      <c r="F619" s="53"/>
      <c r="G619" s="53"/>
      <c r="H619" s="53"/>
      <c r="I619" s="53">
        <f>+E619+F619-G619</f>
        <v>36</v>
      </c>
      <c r="J619" s="53"/>
      <c r="K619" s="54">
        <v>42.72</v>
      </c>
      <c r="L619" s="54">
        <f t="shared" si="0"/>
        <v>1537.92</v>
      </c>
      <c r="M619" s="8"/>
      <c r="N619" s="8"/>
      <c r="O619" s="9" t="s">
        <v>104</v>
      </c>
      <c r="P619" s="10"/>
    </row>
    <row r="620" spans="1:16" ht="49.5" customHeight="1">
      <c r="A620" s="51" t="s">
        <v>1304</v>
      </c>
      <c r="B620" s="52" t="s">
        <v>945</v>
      </c>
      <c r="C620" s="44" t="s">
        <v>1305</v>
      </c>
      <c r="D620" s="51" t="s">
        <v>49</v>
      </c>
      <c r="E620" s="53">
        <v>38</v>
      </c>
      <c r="F620" s="53"/>
      <c r="G620" s="53"/>
      <c r="H620" s="53"/>
      <c r="I620" s="53">
        <f>+E620+F620-G620</f>
        <v>38</v>
      </c>
      <c r="J620" s="53"/>
      <c r="K620" s="54">
        <v>94.64</v>
      </c>
      <c r="L620" s="54">
        <f t="shared" si="0"/>
        <v>3596.32</v>
      </c>
      <c r="M620" s="8"/>
      <c r="N620" s="8"/>
      <c r="O620" s="9" t="s">
        <v>104</v>
      </c>
      <c r="P620" s="10"/>
    </row>
    <row r="621" spans="1:16" ht="49.5" customHeight="1">
      <c r="A621" s="51" t="s">
        <v>1306</v>
      </c>
      <c r="B621" s="52"/>
      <c r="C621" s="44" t="s">
        <v>1307</v>
      </c>
      <c r="D621" s="51" t="s">
        <v>49</v>
      </c>
      <c r="E621" s="53">
        <v>20</v>
      </c>
      <c r="F621" s="53"/>
      <c r="G621" s="53"/>
      <c r="H621" s="53"/>
      <c r="I621" s="53">
        <f>+E621+F621-G621</f>
        <v>20</v>
      </c>
      <c r="J621" s="53"/>
      <c r="K621" s="54">
        <v>33.630000000000003</v>
      </c>
      <c r="L621" s="54">
        <f t="shared" si="0"/>
        <v>672.6</v>
      </c>
      <c r="M621" s="8"/>
      <c r="N621" s="8"/>
      <c r="O621" s="9" t="s">
        <v>104</v>
      </c>
      <c r="P621" s="10"/>
    </row>
    <row r="622" spans="1:16" ht="49.5" customHeight="1">
      <c r="A622" s="51" t="s">
        <v>1308</v>
      </c>
      <c r="B622" s="52" t="s">
        <v>14</v>
      </c>
      <c r="C622" s="44" t="s">
        <v>1309</v>
      </c>
      <c r="D622" s="51" t="s">
        <v>49</v>
      </c>
      <c r="E622" s="53">
        <v>5</v>
      </c>
      <c r="F622" s="53"/>
      <c r="G622" s="53"/>
      <c r="H622" s="53"/>
      <c r="I622" s="53">
        <f>+E622+F622-G622</f>
        <v>5</v>
      </c>
      <c r="J622" s="53"/>
      <c r="K622" s="54">
        <v>46</v>
      </c>
      <c r="L622" s="54">
        <f t="shared" si="0"/>
        <v>230</v>
      </c>
      <c r="M622" s="8">
        <v>46</v>
      </c>
      <c r="N622" s="8">
        <f>+M622*H622</f>
        <v>0</v>
      </c>
      <c r="O622" s="9" t="s">
        <v>181</v>
      </c>
      <c r="P622" s="10"/>
    </row>
    <row r="623" spans="1:16" ht="49.5" customHeight="1">
      <c r="A623" s="51" t="s">
        <v>1310</v>
      </c>
      <c r="B623" s="52" t="s">
        <v>945</v>
      </c>
      <c r="C623" s="44" t="s">
        <v>1311</v>
      </c>
      <c r="D623" s="51" t="s">
        <v>49</v>
      </c>
      <c r="E623" s="53">
        <v>20</v>
      </c>
      <c r="F623" s="53"/>
      <c r="G623" s="53"/>
      <c r="H623" s="53"/>
      <c r="I623" s="53">
        <f>+E623+F623-G623</f>
        <v>20</v>
      </c>
      <c r="J623" s="53"/>
      <c r="K623" s="54">
        <v>25.08</v>
      </c>
      <c r="L623" s="54">
        <f t="shared" si="0"/>
        <v>501.59999999999997</v>
      </c>
      <c r="M623" s="8"/>
      <c r="N623" s="8"/>
      <c r="O623" s="9" t="s">
        <v>104</v>
      </c>
      <c r="P623" s="10"/>
    </row>
    <row r="624" spans="1:16" ht="49.5" customHeight="1">
      <c r="A624" s="51" t="s">
        <v>1312</v>
      </c>
      <c r="B624" s="52" t="s">
        <v>14</v>
      </c>
      <c r="C624" s="44" t="s">
        <v>1313</v>
      </c>
      <c r="D624" s="51" t="s">
        <v>49</v>
      </c>
      <c r="E624" s="53">
        <v>10</v>
      </c>
      <c r="F624" s="53"/>
      <c r="G624" s="53"/>
      <c r="H624" s="53"/>
      <c r="I624" s="53">
        <f>+E624+F624-G624</f>
        <v>10</v>
      </c>
      <c r="J624" s="53"/>
      <c r="K624" s="54"/>
      <c r="L624" s="54">
        <f t="shared" si="0"/>
        <v>0</v>
      </c>
      <c r="M624" s="8">
        <v>72</v>
      </c>
      <c r="N624" s="8">
        <f t="shared" ref="N624:N625" si="1">+I624*M624</f>
        <v>720</v>
      </c>
      <c r="O624" s="9" t="s">
        <v>181</v>
      </c>
      <c r="P624" s="10"/>
    </row>
    <row r="625" spans="1:16" ht="49.5" customHeight="1">
      <c r="A625" s="51" t="s">
        <v>1314</v>
      </c>
      <c r="B625" s="52" t="s">
        <v>14</v>
      </c>
      <c r="C625" s="44" t="s">
        <v>1315</v>
      </c>
      <c r="D625" s="51" t="s">
        <v>49</v>
      </c>
      <c r="E625" s="53">
        <v>27</v>
      </c>
      <c r="F625" s="53"/>
      <c r="G625" s="53"/>
      <c r="H625" s="53"/>
      <c r="I625" s="53">
        <f>+E625+F625-G625</f>
        <v>27</v>
      </c>
      <c r="J625" s="53"/>
      <c r="K625" s="54"/>
      <c r="L625" s="54">
        <f t="shared" si="0"/>
        <v>0</v>
      </c>
      <c r="M625" s="8">
        <v>48</v>
      </c>
      <c r="N625" s="8">
        <f t="shared" si="1"/>
        <v>1296</v>
      </c>
      <c r="O625" s="9" t="s">
        <v>181</v>
      </c>
      <c r="P625" s="10"/>
    </row>
    <row r="626" spans="1:16" ht="49.5" customHeight="1">
      <c r="A626" s="51" t="s">
        <v>1316</v>
      </c>
      <c r="B626" s="52"/>
      <c r="C626" s="44" t="s">
        <v>1317</v>
      </c>
      <c r="D626" s="51" t="s">
        <v>49</v>
      </c>
      <c r="E626" s="53">
        <v>4</v>
      </c>
      <c r="F626" s="53"/>
      <c r="G626" s="53"/>
      <c r="H626" s="53"/>
      <c r="I626" s="53">
        <f>+E626+F626-G626</f>
        <v>4</v>
      </c>
      <c r="J626" s="53"/>
      <c r="K626" s="54">
        <v>188.8</v>
      </c>
      <c r="L626" s="54">
        <f t="shared" si="0"/>
        <v>755.2</v>
      </c>
      <c r="M626" s="8"/>
      <c r="N626" s="8"/>
      <c r="O626" s="9" t="s">
        <v>217</v>
      </c>
      <c r="P626" s="10"/>
    </row>
    <row r="627" spans="1:16" ht="49.5" customHeight="1">
      <c r="A627" s="51" t="s">
        <v>1318</v>
      </c>
      <c r="B627" s="52"/>
      <c r="C627" s="44" t="s">
        <v>1319</v>
      </c>
      <c r="D627" s="51" t="s">
        <v>49</v>
      </c>
      <c r="E627" s="53">
        <v>0</v>
      </c>
      <c r="F627" s="53"/>
      <c r="G627" s="53"/>
      <c r="H627" s="53"/>
      <c r="I627" s="53">
        <f>+E627+F627-G627</f>
        <v>0</v>
      </c>
      <c r="J627" s="53">
        <v>0</v>
      </c>
      <c r="K627" s="54">
        <v>155</v>
      </c>
      <c r="L627" s="54">
        <f t="shared" si="0"/>
        <v>0</v>
      </c>
      <c r="M627" s="8"/>
      <c r="N627" s="8"/>
      <c r="O627" s="9" t="s">
        <v>28</v>
      </c>
      <c r="P627" s="10"/>
    </row>
    <row r="628" spans="1:16" ht="49.5" customHeight="1">
      <c r="A628" s="51" t="s">
        <v>1320</v>
      </c>
      <c r="B628" s="52" t="s">
        <v>14</v>
      </c>
      <c r="C628" s="44" t="s">
        <v>1321</v>
      </c>
      <c r="D628" s="51" t="s">
        <v>49</v>
      </c>
      <c r="E628" s="53">
        <v>109</v>
      </c>
      <c r="F628" s="53"/>
      <c r="G628" s="53">
        <v>2</v>
      </c>
      <c r="H628" s="53"/>
      <c r="I628" s="53">
        <f>+E628+F628-G628</f>
        <v>107</v>
      </c>
      <c r="J628" s="53">
        <v>124</v>
      </c>
      <c r="K628" s="54">
        <v>1480.9</v>
      </c>
      <c r="L628" s="54">
        <f t="shared" si="0"/>
        <v>158456.30000000002</v>
      </c>
      <c r="M628" s="8"/>
      <c r="N628" s="8"/>
      <c r="O628" s="9" t="s">
        <v>28</v>
      </c>
      <c r="P628" s="10"/>
    </row>
    <row r="629" spans="1:16" ht="49.5" customHeight="1">
      <c r="A629" s="51" t="s">
        <v>1322</v>
      </c>
      <c r="B629" s="52"/>
      <c r="C629" s="44" t="s">
        <v>1323</v>
      </c>
      <c r="D629" s="51" t="s">
        <v>49</v>
      </c>
      <c r="E629" s="53">
        <v>7</v>
      </c>
      <c r="F629" s="53"/>
      <c r="G629" s="53"/>
      <c r="H629" s="53"/>
      <c r="I629" s="53">
        <f>+E629+F629-G629</f>
        <v>7</v>
      </c>
      <c r="J629" s="53">
        <v>7</v>
      </c>
      <c r="K629" s="54">
        <v>407</v>
      </c>
      <c r="L629" s="54">
        <f t="shared" si="0"/>
        <v>2849</v>
      </c>
      <c r="M629" s="8"/>
      <c r="N629" s="8"/>
      <c r="O629" s="9" t="s">
        <v>17</v>
      </c>
      <c r="P629" s="10"/>
    </row>
    <row r="630" spans="1:16" ht="49.5" customHeight="1">
      <c r="A630" s="51" t="s">
        <v>1324</v>
      </c>
      <c r="B630" s="52" t="s">
        <v>14</v>
      </c>
      <c r="C630" s="44" t="s">
        <v>1325</v>
      </c>
      <c r="D630" s="51" t="s">
        <v>49</v>
      </c>
      <c r="E630" s="53">
        <v>0</v>
      </c>
      <c r="F630" s="53"/>
      <c r="G630" s="53"/>
      <c r="H630" s="53"/>
      <c r="I630" s="53">
        <f>+E630+F630-G630</f>
        <v>0</v>
      </c>
      <c r="J630" s="53"/>
      <c r="K630" s="54">
        <v>210</v>
      </c>
      <c r="L630" s="54">
        <f t="shared" si="0"/>
        <v>0</v>
      </c>
      <c r="M630" s="8"/>
      <c r="N630" s="8"/>
      <c r="O630" s="9" t="s">
        <v>28</v>
      </c>
      <c r="P630" s="10"/>
    </row>
    <row r="631" spans="1:16" ht="49.5" customHeight="1">
      <c r="A631" s="51" t="s">
        <v>1326</v>
      </c>
      <c r="B631" s="52" t="s">
        <v>14</v>
      </c>
      <c r="C631" s="44" t="s">
        <v>1327</v>
      </c>
      <c r="D631" s="51" t="s">
        <v>49</v>
      </c>
      <c r="E631" s="53">
        <v>2</v>
      </c>
      <c r="F631" s="53"/>
      <c r="G631" s="53">
        <v>1</v>
      </c>
      <c r="H631" s="53"/>
      <c r="I631" s="53">
        <f>+E631+F631-G631</f>
        <v>1</v>
      </c>
      <c r="J631" s="53"/>
      <c r="K631" s="54">
        <v>3144.77</v>
      </c>
      <c r="L631" s="54">
        <f t="shared" si="0"/>
        <v>3144.77</v>
      </c>
      <c r="M631" s="8"/>
      <c r="N631" s="8"/>
      <c r="O631" s="9" t="s">
        <v>17</v>
      </c>
      <c r="P631" s="10"/>
    </row>
    <row r="632" spans="1:16" ht="49.5" customHeight="1">
      <c r="A632" s="51" t="s">
        <v>1328</v>
      </c>
      <c r="B632" s="52" t="s">
        <v>14</v>
      </c>
      <c r="C632" s="44" t="s">
        <v>1329</v>
      </c>
      <c r="D632" s="51" t="s">
        <v>49</v>
      </c>
      <c r="E632" s="53">
        <v>12</v>
      </c>
      <c r="F632" s="53"/>
      <c r="G632" s="53"/>
      <c r="H632" s="53"/>
      <c r="I632" s="53">
        <f>+E632+F632-G632</f>
        <v>12</v>
      </c>
      <c r="J632" s="53"/>
      <c r="K632" s="54">
        <v>167.79</v>
      </c>
      <c r="L632" s="54">
        <f t="shared" si="0"/>
        <v>2013.48</v>
      </c>
      <c r="M632" s="8"/>
      <c r="N632" s="8"/>
      <c r="O632" s="9" t="s">
        <v>178</v>
      </c>
      <c r="P632" s="10"/>
    </row>
    <row r="633" spans="1:16" ht="49.5" customHeight="1">
      <c r="A633" s="51" t="s">
        <v>1330</v>
      </c>
      <c r="B633" s="52">
        <v>45469</v>
      </c>
      <c r="C633" s="44" t="s">
        <v>1331</v>
      </c>
      <c r="D633" s="51" t="s">
        <v>49</v>
      </c>
      <c r="E633" s="53">
        <v>2</v>
      </c>
      <c r="F633" s="53"/>
      <c r="G633" s="53"/>
      <c r="H633" s="53"/>
      <c r="I633" s="53">
        <f>+E633+F633-G633</f>
        <v>2</v>
      </c>
      <c r="J633" s="53"/>
      <c r="K633" s="54">
        <v>845</v>
      </c>
      <c r="L633" s="54">
        <f t="shared" si="0"/>
        <v>1690</v>
      </c>
      <c r="M633" s="8"/>
      <c r="N633" s="8"/>
      <c r="O633" s="9" t="s">
        <v>17</v>
      </c>
      <c r="P633" s="10"/>
    </row>
    <row r="634" spans="1:16" ht="49.5" customHeight="1">
      <c r="A634" s="51" t="s">
        <v>1332</v>
      </c>
      <c r="B634" s="52">
        <v>45469</v>
      </c>
      <c r="C634" s="44" t="s">
        <v>1333</v>
      </c>
      <c r="D634" s="51" t="s">
        <v>49</v>
      </c>
      <c r="E634" s="53">
        <v>2</v>
      </c>
      <c r="F634" s="53"/>
      <c r="G634" s="53"/>
      <c r="H634" s="53"/>
      <c r="I634" s="53">
        <f>+E634+F634-G634</f>
        <v>2</v>
      </c>
      <c r="J634" s="53"/>
      <c r="K634" s="54">
        <v>1107</v>
      </c>
      <c r="L634" s="54">
        <f t="shared" si="0"/>
        <v>2214</v>
      </c>
      <c r="M634" s="8"/>
      <c r="N634" s="8"/>
      <c r="O634" s="9" t="s">
        <v>17</v>
      </c>
      <c r="P634" s="10"/>
    </row>
    <row r="635" spans="1:16" ht="49.5" customHeight="1">
      <c r="A635" s="51" t="s">
        <v>1334</v>
      </c>
      <c r="B635" s="52">
        <v>45797</v>
      </c>
      <c r="C635" s="44" t="s">
        <v>1335</v>
      </c>
      <c r="D635" s="51" t="s">
        <v>49</v>
      </c>
      <c r="E635" s="53">
        <v>35</v>
      </c>
      <c r="F635" s="53"/>
      <c r="G635" s="53"/>
      <c r="H635" s="53"/>
      <c r="I635" s="53">
        <f>+E635+F635-G635</f>
        <v>35</v>
      </c>
      <c r="J635" s="53"/>
      <c r="K635" s="54">
        <v>177</v>
      </c>
      <c r="L635" s="54">
        <f t="shared" si="0"/>
        <v>6195</v>
      </c>
      <c r="M635" s="8"/>
      <c r="N635" s="8"/>
      <c r="O635" s="9" t="s">
        <v>50</v>
      </c>
      <c r="P635" s="10"/>
    </row>
    <row r="636" spans="1:16" ht="49.5" customHeight="1">
      <c r="A636" s="51" t="s">
        <v>1336</v>
      </c>
      <c r="B636" s="52">
        <v>45804</v>
      </c>
      <c r="C636" s="44" t="s">
        <v>1337</v>
      </c>
      <c r="D636" s="51" t="s">
        <v>49</v>
      </c>
      <c r="E636" s="53">
        <v>49</v>
      </c>
      <c r="F636" s="53"/>
      <c r="G636" s="53"/>
      <c r="H636" s="53"/>
      <c r="I636" s="53">
        <f>+E636+F636-G636</f>
        <v>49</v>
      </c>
      <c r="J636" s="53">
        <v>50</v>
      </c>
      <c r="K636" s="54">
        <v>165</v>
      </c>
      <c r="L636" s="54">
        <f t="shared" si="0"/>
        <v>8085</v>
      </c>
      <c r="M636" s="8"/>
      <c r="N636" s="8"/>
      <c r="O636" s="9" t="s">
        <v>50</v>
      </c>
      <c r="P636" s="10"/>
    </row>
    <row r="637" spans="1:16" ht="49.5" customHeight="1">
      <c r="A637" s="51" t="s">
        <v>1338</v>
      </c>
      <c r="B637" s="52">
        <v>45469</v>
      </c>
      <c r="C637" s="44" t="s">
        <v>1339</v>
      </c>
      <c r="D637" s="51" t="s">
        <v>49</v>
      </c>
      <c r="E637" s="53">
        <v>27</v>
      </c>
      <c r="F637" s="53"/>
      <c r="G637" s="53"/>
      <c r="H637" s="53"/>
      <c r="I637" s="53">
        <f>+E637+F637-G637</f>
        <v>27</v>
      </c>
      <c r="J637" s="53"/>
      <c r="K637" s="54">
        <v>375</v>
      </c>
      <c r="L637" s="54">
        <f t="shared" si="0"/>
        <v>10125</v>
      </c>
      <c r="M637" s="8"/>
      <c r="N637" s="8"/>
      <c r="O637" s="9" t="s">
        <v>50</v>
      </c>
      <c r="P637" s="10"/>
    </row>
    <row r="638" spans="1:16" ht="49.5" customHeight="1">
      <c r="A638" s="51" t="s">
        <v>1340</v>
      </c>
      <c r="B638" s="52">
        <v>45804</v>
      </c>
      <c r="C638" s="44" t="s">
        <v>1341</v>
      </c>
      <c r="D638" s="51" t="s">
        <v>49</v>
      </c>
      <c r="E638" s="53">
        <v>40</v>
      </c>
      <c r="F638" s="53"/>
      <c r="G638" s="53"/>
      <c r="H638" s="53"/>
      <c r="I638" s="53">
        <f>+E638+F638-G638</f>
        <v>40</v>
      </c>
      <c r="J638" s="53"/>
      <c r="K638" s="54">
        <v>59</v>
      </c>
      <c r="L638" s="54">
        <f t="shared" si="0"/>
        <v>2360</v>
      </c>
      <c r="M638" s="8"/>
      <c r="N638" s="8"/>
      <c r="O638" s="9" t="s">
        <v>50</v>
      </c>
      <c r="P638" s="10"/>
    </row>
    <row r="639" spans="1:16" ht="49.5" customHeight="1">
      <c r="A639" s="51" t="s">
        <v>1342</v>
      </c>
      <c r="B639" s="52">
        <v>45804</v>
      </c>
      <c r="C639" s="44" t="s">
        <v>1343</v>
      </c>
      <c r="D639" s="51" t="s">
        <v>49</v>
      </c>
      <c r="E639" s="53">
        <v>50</v>
      </c>
      <c r="F639" s="53"/>
      <c r="G639" s="53"/>
      <c r="H639" s="53"/>
      <c r="I639" s="53">
        <f>+E639+F639-G639</f>
        <v>50</v>
      </c>
      <c r="J639" s="53"/>
      <c r="K639" s="54">
        <v>21</v>
      </c>
      <c r="L639" s="54">
        <f t="shared" si="0"/>
        <v>1050</v>
      </c>
      <c r="M639" s="8"/>
      <c r="N639" s="8"/>
      <c r="O639" s="9" t="s">
        <v>50</v>
      </c>
      <c r="P639" s="10"/>
    </row>
    <row r="640" spans="1:16" ht="49.5" customHeight="1">
      <c r="A640" s="51" t="s">
        <v>1344</v>
      </c>
      <c r="B640" s="52">
        <v>45804</v>
      </c>
      <c r="C640" s="44" t="s">
        <v>1345</v>
      </c>
      <c r="D640" s="51" t="s">
        <v>49</v>
      </c>
      <c r="E640" s="53">
        <v>30</v>
      </c>
      <c r="F640" s="53"/>
      <c r="G640" s="53"/>
      <c r="H640" s="53"/>
      <c r="I640" s="53">
        <f>+E640+F640-G640</f>
        <v>30</v>
      </c>
      <c r="J640" s="53"/>
      <c r="K640" s="54">
        <v>33</v>
      </c>
      <c r="L640" s="54">
        <f t="shared" si="0"/>
        <v>990</v>
      </c>
      <c r="M640" s="8"/>
      <c r="N640" s="8"/>
      <c r="O640" s="9" t="s">
        <v>50</v>
      </c>
      <c r="P640" s="10"/>
    </row>
    <row r="641" spans="1:16" ht="49.5" customHeight="1">
      <c r="A641" s="51" t="s">
        <v>1346</v>
      </c>
      <c r="B641" s="52">
        <v>45469</v>
      </c>
      <c r="C641" s="44" t="s">
        <v>1347</v>
      </c>
      <c r="D641" s="51" t="s">
        <v>49</v>
      </c>
      <c r="E641" s="53">
        <v>6</v>
      </c>
      <c r="F641" s="53"/>
      <c r="G641" s="53"/>
      <c r="H641" s="53"/>
      <c r="I641" s="53">
        <f>+E641+F641-G641</f>
        <v>6</v>
      </c>
      <c r="J641" s="53"/>
      <c r="K641" s="54">
        <v>271.39999999999998</v>
      </c>
      <c r="L641" s="54">
        <f t="shared" si="0"/>
        <v>1628.3999999999999</v>
      </c>
      <c r="M641" s="8"/>
      <c r="N641" s="8"/>
      <c r="O641" s="9" t="s">
        <v>50</v>
      </c>
      <c r="P641" s="10"/>
    </row>
    <row r="642" spans="1:16" ht="49.5" customHeight="1">
      <c r="A642" s="51" t="s">
        <v>1348</v>
      </c>
      <c r="B642" s="52">
        <v>45469</v>
      </c>
      <c r="C642" s="44" t="s">
        <v>1349</v>
      </c>
      <c r="D642" s="51" t="s">
        <v>49</v>
      </c>
      <c r="E642" s="53">
        <v>1</v>
      </c>
      <c r="F642" s="53"/>
      <c r="G642" s="53"/>
      <c r="H642" s="53"/>
      <c r="I642" s="53">
        <f>+E642+F642-G642</f>
        <v>1</v>
      </c>
      <c r="J642" s="53"/>
      <c r="K642" s="54">
        <v>413</v>
      </c>
      <c r="L642" s="54">
        <f t="shared" si="0"/>
        <v>413</v>
      </c>
      <c r="M642" s="8"/>
      <c r="N642" s="8"/>
      <c r="O642" s="9" t="s">
        <v>50</v>
      </c>
      <c r="P642" s="10"/>
    </row>
    <row r="643" spans="1:16" ht="49.5" customHeight="1">
      <c r="A643" s="51" t="s">
        <v>1350</v>
      </c>
      <c r="B643" s="52">
        <v>45791</v>
      </c>
      <c r="C643" s="44" t="s">
        <v>1351</v>
      </c>
      <c r="D643" s="51" t="s">
        <v>49</v>
      </c>
      <c r="E643" s="53">
        <v>2</v>
      </c>
      <c r="F643" s="53"/>
      <c r="G643" s="53"/>
      <c r="H643" s="53"/>
      <c r="I643" s="53">
        <f>+E643+F643-G643</f>
        <v>2</v>
      </c>
      <c r="J643" s="53"/>
      <c r="K643" s="54"/>
      <c r="L643" s="54">
        <f t="shared" si="0"/>
        <v>0</v>
      </c>
      <c r="M643" s="8"/>
      <c r="N643" s="8"/>
      <c r="O643" s="9" t="s">
        <v>17</v>
      </c>
      <c r="P643" s="10"/>
    </row>
    <row r="644" spans="1:16" ht="49.5" customHeight="1">
      <c r="A644" s="51" t="s">
        <v>1352</v>
      </c>
      <c r="B644" s="52">
        <v>45469</v>
      </c>
      <c r="C644" s="44" t="s">
        <v>1353</v>
      </c>
      <c r="D644" s="51" t="s">
        <v>49</v>
      </c>
      <c r="E644" s="53">
        <v>1</v>
      </c>
      <c r="F644" s="53"/>
      <c r="G644" s="53"/>
      <c r="H644" s="53"/>
      <c r="I644" s="53">
        <f>+E644+F644-G644</f>
        <v>1</v>
      </c>
      <c r="J644" s="53"/>
      <c r="K644" s="54">
        <v>286</v>
      </c>
      <c r="L644" s="54">
        <f t="shared" si="0"/>
        <v>286</v>
      </c>
      <c r="M644" s="8"/>
      <c r="N644" s="8"/>
      <c r="O644" s="9" t="s">
        <v>50</v>
      </c>
      <c r="P644" s="10"/>
    </row>
    <row r="645" spans="1:16" ht="49.5" customHeight="1">
      <c r="A645" s="51" t="s">
        <v>1354</v>
      </c>
      <c r="B645" s="52">
        <v>45804</v>
      </c>
      <c r="C645" s="44" t="s">
        <v>1355</v>
      </c>
      <c r="D645" s="51" t="s">
        <v>49</v>
      </c>
      <c r="E645" s="53">
        <v>32</v>
      </c>
      <c r="F645" s="53"/>
      <c r="G645" s="53"/>
      <c r="H645" s="53"/>
      <c r="I645" s="53">
        <f>+E645+F645-G645</f>
        <v>32</v>
      </c>
      <c r="J645" s="53">
        <v>40</v>
      </c>
      <c r="K645" s="54">
        <v>262</v>
      </c>
      <c r="L645" s="54">
        <f t="shared" si="0"/>
        <v>8384</v>
      </c>
      <c r="M645" s="8"/>
      <c r="N645" s="8"/>
      <c r="O645" s="9" t="s">
        <v>50</v>
      </c>
      <c r="P645" s="10"/>
    </row>
    <row r="646" spans="1:16" ht="49.5" customHeight="1">
      <c r="A646" s="51" t="s">
        <v>1356</v>
      </c>
      <c r="B646" s="52">
        <v>45469</v>
      </c>
      <c r="C646" s="44" t="s">
        <v>1357</v>
      </c>
      <c r="D646" s="51" t="s">
        <v>49</v>
      </c>
      <c r="E646" s="53">
        <v>0</v>
      </c>
      <c r="F646" s="53"/>
      <c r="G646" s="53"/>
      <c r="H646" s="53"/>
      <c r="I646" s="53">
        <f>+E646+F646-G646</f>
        <v>0</v>
      </c>
      <c r="J646" s="53"/>
      <c r="K646" s="54">
        <v>95</v>
      </c>
      <c r="L646" s="54">
        <f t="shared" si="0"/>
        <v>0</v>
      </c>
      <c r="M646" s="8"/>
      <c r="N646" s="8"/>
      <c r="O646" s="9" t="s">
        <v>50</v>
      </c>
      <c r="P646" s="10"/>
    </row>
    <row r="647" spans="1:16" ht="49.5" customHeight="1">
      <c r="A647" s="51" t="s">
        <v>1358</v>
      </c>
      <c r="B647" s="52">
        <v>45469</v>
      </c>
      <c r="C647" s="44" t="s">
        <v>1359</v>
      </c>
      <c r="D647" s="51" t="s">
        <v>49</v>
      </c>
      <c r="E647" s="53">
        <v>18</v>
      </c>
      <c r="F647" s="53"/>
      <c r="G647" s="53"/>
      <c r="H647" s="53"/>
      <c r="I647" s="53">
        <f>+E647+F647-G647</f>
        <v>18</v>
      </c>
      <c r="J647" s="53"/>
      <c r="K647" s="54">
        <v>271.39999999999998</v>
      </c>
      <c r="L647" s="54">
        <f t="shared" si="0"/>
        <v>4885.2</v>
      </c>
      <c r="M647" s="8"/>
      <c r="N647" s="8"/>
      <c r="O647" s="9" t="s">
        <v>50</v>
      </c>
      <c r="P647" s="10"/>
    </row>
    <row r="648" spans="1:16" ht="49.5" customHeight="1">
      <c r="A648" s="51" t="s">
        <v>1360</v>
      </c>
      <c r="B648" s="52"/>
      <c r="C648" s="44" t="s">
        <v>1361</v>
      </c>
      <c r="D648" s="51" t="s">
        <v>49</v>
      </c>
      <c r="E648" s="53">
        <v>4</v>
      </c>
      <c r="F648" s="53"/>
      <c r="G648" s="53"/>
      <c r="H648" s="53"/>
      <c r="I648" s="53">
        <f>+E648+F648-G648</f>
        <v>4</v>
      </c>
      <c r="J648" s="53"/>
      <c r="K648" s="54">
        <v>708</v>
      </c>
      <c r="L648" s="54">
        <f t="shared" si="0"/>
        <v>2832</v>
      </c>
      <c r="M648" s="8"/>
      <c r="N648" s="8"/>
      <c r="O648" s="9" t="s">
        <v>50</v>
      </c>
      <c r="P648" s="10"/>
    </row>
    <row r="649" spans="1:16" ht="49.5" customHeight="1">
      <c r="A649" s="51" t="s">
        <v>1362</v>
      </c>
      <c r="B649" s="52"/>
      <c r="C649" s="44" t="s">
        <v>1363</v>
      </c>
      <c r="D649" s="51" t="s">
        <v>49</v>
      </c>
      <c r="E649" s="53">
        <v>8</v>
      </c>
      <c r="F649" s="53"/>
      <c r="G649" s="53">
        <f>6+1</f>
        <v>7</v>
      </c>
      <c r="H649" s="53"/>
      <c r="I649" s="53">
        <f>+E649+F649-G649</f>
        <v>1</v>
      </c>
      <c r="J649" s="53"/>
      <c r="K649" s="54">
        <v>59</v>
      </c>
      <c r="L649" s="54">
        <f t="shared" si="0"/>
        <v>59</v>
      </c>
      <c r="M649" s="8"/>
      <c r="N649" s="8"/>
      <c r="O649" s="9" t="s">
        <v>50</v>
      </c>
      <c r="P649" s="10"/>
    </row>
    <row r="650" spans="1:16" ht="49.5" customHeight="1">
      <c r="A650" s="51" t="s">
        <v>1364</v>
      </c>
      <c r="B650" s="52">
        <v>45799</v>
      </c>
      <c r="C650" s="44" t="s">
        <v>1365</v>
      </c>
      <c r="D650" s="51" t="s">
        <v>49</v>
      </c>
      <c r="E650" s="53">
        <v>24</v>
      </c>
      <c r="F650" s="53"/>
      <c r="G650" s="53"/>
      <c r="H650" s="53"/>
      <c r="I650" s="53">
        <f>+E650+F650-G650</f>
        <v>24</v>
      </c>
      <c r="J650" s="53"/>
      <c r="K650" s="54">
        <v>330</v>
      </c>
      <c r="L650" s="54">
        <f t="shared" si="0"/>
        <v>7920</v>
      </c>
      <c r="M650" s="8"/>
      <c r="N650" s="8"/>
      <c r="O650" s="9" t="s">
        <v>50</v>
      </c>
      <c r="P650" s="10"/>
    </row>
    <row r="651" spans="1:16" ht="49.5" customHeight="1">
      <c r="A651" s="51" t="s">
        <v>1366</v>
      </c>
      <c r="B651" s="52"/>
      <c r="C651" s="44" t="s">
        <v>1367</v>
      </c>
      <c r="D651" s="51" t="s">
        <v>49</v>
      </c>
      <c r="E651" s="53">
        <v>0</v>
      </c>
      <c r="F651" s="53"/>
      <c r="G651" s="53"/>
      <c r="H651" s="53"/>
      <c r="I651" s="53">
        <f>+E651+F651-G651</f>
        <v>0</v>
      </c>
      <c r="J651" s="53"/>
      <c r="K651" s="54">
        <v>79.8</v>
      </c>
      <c r="L651" s="54">
        <f t="shared" si="0"/>
        <v>0</v>
      </c>
      <c r="M651" s="8"/>
      <c r="N651" s="8"/>
      <c r="O651" s="9" t="s">
        <v>50</v>
      </c>
      <c r="P651" s="10"/>
    </row>
    <row r="652" spans="1:16" ht="49.5" customHeight="1">
      <c r="A652" s="51" t="s">
        <v>1368</v>
      </c>
      <c r="B652" s="52" t="s">
        <v>1369</v>
      </c>
      <c r="C652" s="44" t="s">
        <v>1370</v>
      </c>
      <c r="D652" s="51" t="s">
        <v>49</v>
      </c>
      <c r="E652" s="53">
        <v>26</v>
      </c>
      <c r="F652" s="53"/>
      <c r="G652" s="53">
        <v>2</v>
      </c>
      <c r="H652" s="53"/>
      <c r="I652" s="53">
        <f>+E652+F652-G652</f>
        <v>24</v>
      </c>
      <c r="J652" s="53"/>
      <c r="K652" s="54">
        <v>33.24</v>
      </c>
      <c r="L652" s="54">
        <f t="shared" si="0"/>
        <v>797.76</v>
      </c>
      <c r="M652" s="8"/>
      <c r="N652" s="8"/>
      <c r="O652" s="9" t="s">
        <v>50</v>
      </c>
      <c r="P652" s="10"/>
    </row>
    <row r="653" spans="1:16" ht="49.5" customHeight="1">
      <c r="A653" s="51" t="s">
        <v>1371</v>
      </c>
      <c r="B653" s="52" t="s">
        <v>1369</v>
      </c>
      <c r="C653" s="44" t="s">
        <v>1372</v>
      </c>
      <c r="D653" s="51" t="s">
        <v>49</v>
      </c>
      <c r="E653" s="53">
        <v>74</v>
      </c>
      <c r="F653" s="53"/>
      <c r="G653" s="53"/>
      <c r="H653" s="53"/>
      <c r="I653" s="53">
        <f>+E653+F653-G653</f>
        <v>74</v>
      </c>
      <c r="J653" s="53"/>
      <c r="K653" s="54">
        <v>147.5</v>
      </c>
      <c r="L653" s="54">
        <f t="shared" si="0"/>
        <v>10915</v>
      </c>
      <c r="M653" s="8"/>
      <c r="N653" s="8"/>
      <c r="O653" s="9" t="s">
        <v>50</v>
      </c>
      <c r="P653" s="10"/>
    </row>
    <row r="654" spans="1:16" ht="49.5" customHeight="1">
      <c r="A654" s="51" t="s">
        <v>1373</v>
      </c>
      <c r="B654" s="52" t="s">
        <v>1369</v>
      </c>
      <c r="C654" s="44" t="s">
        <v>1374</v>
      </c>
      <c r="D654" s="51" t="s">
        <v>49</v>
      </c>
      <c r="E654" s="53">
        <v>76</v>
      </c>
      <c r="F654" s="53"/>
      <c r="G654" s="53"/>
      <c r="H654" s="53"/>
      <c r="I654" s="53">
        <f>+E654+F654-G654</f>
        <v>76</v>
      </c>
      <c r="J654" s="53"/>
      <c r="K654" s="54">
        <v>21.79</v>
      </c>
      <c r="L654" s="54">
        <f t="shared" si="0"/>
        <v>1656.04</v>
      </c>
      <c r="M654" s="8"/>
      <c r="N654" s="8"/>
      <c r="O654" s="9" t="s">
        <v>50</v>
      </c>
      <c r="P654" s="10"/>
    </row>
    <row r="655" spans="1:16" ht="49.5" customHeight="1">
      <c r="A655" s="51" t="s">
        <v>1375</v>
      </c>
      <c r="B655" s="52">
        <v>45797</v>
      </c>
      <c r="C655" s="44" t="s">
        <v>1376</v>
      </c>
      <c r="D655" s="51" t="s">
        <v>49</v>
      </c>
      <c r="E655" s="53">
        <v>48</v>
      </c>
      <c r="F655" s="53"/>
      <c r="G655" s="53"/>
      <c r="H655" s="53"/>
      <c r="I655" s="53">
        <f>+E655+F655-G655</f>
        <v>48</v>
      </c>
      <c r="J655" s="53"/>
      <c r="K655" s="54">
        <v>295</v>
      </c>
      <c r="L655" s="54">
        <f t="shared" si="0"/>
        <v>14160</v>
      </c>
      <c r="M655" s="8"/>
      <c r="N655" s="8"/>
      <c r="O655" s="9" t="s">
        <v>50</v>
      </c>
      <c r="P655" s="10"/>
    </row>
    <row r="656" spans="1:16" ht="49.5" customHeight="1">
      <c r="A656" s="51" t="s">
        <v>1377</v>
      </c>
      <c r="B656" s="52">
        <v>45469</v>
      </c>
      <c r="C656" s="44" t="s">
        <v>1378</v>
      </c>
      <c r="D656" s="51" t="s">
        <v>49</v>
      </c>
      <c r="E656" s="53">
        <v>13</v>
      </c>
      <c r="F656" s="53"/>
      <c r="G656" s="53"/>
      <c r="H656" s="53"/>
      <c r="I656" s="53">
        <f>+E656+F656-G656</f>
        <v>13</v>
      </c>
      <c r="J656" s="53"/>
      <c r="K656" s="54">
        <v>52</v>
      </c>
      <c r="L656" s="54">
        <f t="shared" si="0"/>
        <v>676</v>
      </c>
      <c r="M656" s="8"/>
      <c r="N656" s="8"/>
      <c r="O656" s="9" t="s">
        <v>50</v>
      </c>
      <c r="P656" s="10"/>
    </row>
    <row r="657" spans="1:16" ht="49.5" customHeight="1">
      <c r="A657" s="51" t="s">
        <v>1379</v>
      </c>
      <c r="B657" s="52">
        <v>45799</v>
      </c>
      <c r="C657" s="44" t="s">
        <v>1380</v>
      </c>
      <c r="D657" s="51" t="s">
        <v>49</v>
      </c>
      <c r="E657" s="53">
        <v>55</v>
      </c>
      <c r="F657" s="53"/>
      <c r="G657" s="53"/>
      <c r="H657" s="53"/>
      <c r="I657" s="53">
        <f>+E657+F657-G657</f>
        <v>55</v>
      </c>
      <c r="J657" s="53"/>
      <c r="K657" s="54">
        <v>295</v>
      </c>
      <c r="L657" s="54">
        <f t="shared" si="0"/>
        <v>16225</v>
      </c>
      <c r="M657" s="8"/>
      <c r="N657" s="8"/>
      <c r="O657" s="9" t="s">
        <v>50</v>
      </c>
      <c r="P657" s="10"/>
    </row>
    <row r="658" spans="1:16" ht="49.5" customHeight="1">
      <c r="A658" s="51" t="s">
        <v>1381</v>
      </c>
      <c r="B658" s="52"/>
      <c r="C658" s="44" t="s">
        <v>1382</v>
      </c>
      <c r="D658" s="51" t="s">
        <v>49</v>
      </c>
      <c r="E658" s="53">
        <v>10</v>
      </c>
      <c r="F658" s="53"/>
      <c r="G658" s="53"/>
      <c r="H658" s="53"/>
      <c r="I658" s="53">
        <f>+E658+F658-G658</f>
        <v>10</v>
      </c>
      <c r="J658" s="53"/>
      <c r="K658" s="54">
        <v>30</v>
      </c>
      <c r="L658" s="54">
        <f t="shared" si="0"/>
        <v>300</v>
      </c>
      <c r="M658" s="8"/>
      <c r="N658" s="8"/>
      <c r="O658" s="9" t="s">
        <v>50</v>
      </c>
      <c r="P658" s="10"/>
    </row>
    <row r="659" spans="1:16" ht="49.5" customHeight="1">
      <c r="A659" s="51" t="s">
        <v>1383</v>
      </c>
      <c r="B659" s="52"/>
      <c r="C659" s="44" t="s">
        <v>1384</v>
      </c>
      <c r="D659" s="51" t="s">
        <v>49</v>
      </c>
      <c r="E659" s="53">
        <v>0</v>
      </c>
      <c r="F659" s="53"/>
      <c r="G659" s="53"/>
      <c r="H659" s="53"/>
      <c r="I659" s="53">
        <f>+E659+F659-G659</f>
        <v>0</v>
      </c>
      <c r="J659" s="53"/>
      <c r="K659" s="54">
        <v>570</v>
      </c>
      <c r="L659" s="54">
        <f t="shared" si="0"/>
        <v>0</v>
      </c>
      <c r="M659" s="8"/>
      <c r="N659" s="8"/>
      <c r="O659" s="9" t="s">
        <v>50</v>
      </c>
      <c r="P659" s="10"/>
    </row>
    <row r="660" spans="1:16" ht="49.5" customHeight="1">
      <c r="A660" s="51" t="s">
        <v>1385</v>
      </c>
      <c r="B660" s="52"/>
      <c r="C660" s="44" t="s">
        <v>1386</v>
      </c>
      <c r="D660" s="51" t="s">
        <v>49</v>
      </c>
      <c r="E660" s="53">
        <v>2</v>
      </c>
      <c r="F660" s="53"/>
      <c r="G660" s="53"/>
      <c r="H660" s="53"/>
      <c r="I660" s="53">
        <f>+E660+F660-G660</f>
        <v>2</v>
      </c>
      <c r="J660" s="53"/>
      <c r="K660" s="54">
        <v>10041.245000000001</v>
      </c>
      <c r="L660" s="54">
        <f t="shared" si="0"/>
        <v>20082.490000000002</v>
      </c>
      <c r="M660" s="8"/>
      <c r="N660" s="8"/>
      <c r="O660" s="9" t="s">
        <v>50</v>
      </c>
      <c r="P660" s="10"/>
    </row>
    <row r="661" spans="1:16" ht="49.5" customHeight="1">
      <c r="A661" s="51" t="s">
        <v>1387</v>
      </c>
      <c r="B661" s="52"/>
      <c r="C661" s="44" t="s">
        <v>1388</v>
      </c>
      <c r="D661" s="51" t="s">
        <v>49</v>
      </c>
      <c r="E661" s="53">
        <v>2</v>
      </c>
      <c r="F661" s="53"/>
      <c r="G661" s="53"/>
      <c r="H661" s="53"/>
      <c r="I661" s="53">
        <f>+E661+F661-G661</f>
        <v>2</v>
      </c>
      <c r="J661" s="53"/>
      <c r="K661" s="54">
        <v>315.06</v>
      </c>
      <c r="L661" s="54">
        <f t="shared" si="0"/>
        <v>630.12</v>
      </c>
      <c r="M661" s="8"/>
      <c r="N661" s="8"/>
      <c r="O661" s="9" t="s">
        <v>50</v>
      </c>
      <c r="P661" s="10"/>
    </row>
    <row r="662" spans="1:16" ht="49.5" customHeight="1">
      <c r="A662" s="51" t="s">
        <v>1389</v>
      </c>
      <c r="B662" s="52" t="s">
        <v>945</v>
      </c>
      <c r="C662" s="44" t="s">
        <v>1390</v>
      </c>
      <c r="D662" s="51" t="s">
        <v>49</v>
      </c>
      <c r="E662" s="53">
        <v>2</v>
      </c>
      <c r="F662" s="53"/>
      <c r="G662" s="53"/>
      <c r="H662" s="53"/>
      <c r="I662" s="53">
        <f>+E662+F662-G662</f>
        <v>2</v>
      </c>
      <c r="J662" s="53"/>
      <c r="K662" s="54">
        <v>2060</v>
      </c>
      <c r="L662" s="54">
        <f t="shared" si="0"/>
        <v>4120</v>
      </c>
      <c r="M662" s="8"/>
      <c r="N662" s="8"/>
      <c r="O662" s="9" t="s">
        <v>181</v>
      </c>
      <c r="P662" s="10"/>
    </row>
    <row r="663" spans="1:16" ht="49.5" customHeight="1">
      <c r="A663" s="51" t="s">
        <v>1391</v>
      </c>
      <c r="B663" s="55">
        <v>45814</v>
      </c>
      <c r="C663" s="44" t="s">
        <v>1392</v>
      </c>
      <c r="D663" s="51" t="s">
        <v>49</v>
      </c>
      <c r="E663" s="53">
        <v>3</v>
      </c>
      <c r="F663" s="53"/>
      <c r="G663" s="53">
        <v>2</v>
      </c>
      <c r="H663" s="53"/>
      <c r="I663" s="53">
        <f>+E663+F663-G663</f>
        <v>1</v>
      </c>
      <c r="J663" s="53"/>
      <c r="K663" s="54">
        <v>3385.42</v>
      </c>
      <c r="L663" s="54">
        <f t="shared" si="0"/>
        <v>3385.42</v>
      </c>
      <c r="M663" s="8"/>
      <c r="N663" s="8"/>
      <c r="O663" s="9" t="s">
        <v>181</v>
      </c>
      <c r="P663" s="10"/>
    </row>
    <row r="664" spans="1:16" ht="49.5" customHeight="1">
      <c r="A664" s="51" t="s">
        <v>1393</v>
      </c>
      <c r="B664" s="52" t="s">
        <v>1394</v>
      </c>
      <c r="C664" s="44" t="s">
        <v>1395</v>
      </c>
      <c r="D664" s="51" t="s">
        <v>49</v>
      </c>
      <c r="E664" s="53">
        <v>3</v>
      </c>
      <c r="F664" s="53"/>
      <c r="G664" s="53"/>
      <c r="H664" s="53"/>
      <c r="I664" s="53">
        <f>+E664+F664-G664</f>
        <v>3</v>
      </c>
      <c r="J664" s="53"/>
      <c r="K664" s="54">
        <v>3173.8</v>
      </c>
      <c r="L664" s="54">
        <f t="shared" si="0"/>
        <v>9521.4000000000015</v>
      </c>
      <c r="M664" s="8"/>
      <c r="N664" s="8"/>
      <c r="O664" s="9" t="s">
        <v>17</v>
      </c>
      <c r="P664" s="10"/>
    </row>
    <row r="665" spans="1:16" ht="49.5" customHeight="1">
      <c r="A665" s="51" t="s">
        <v>1396</v>
      </c>
      <c r="B665" s="55">
        <v>45783</v>
      </c>
      <c r="C665" s="44" t="s">
        <v>1397</v>
      </c>
      <c r="D665" s="56" t="s">
        <v>49</v>
      </c>
      <c r="E665" s="53">
        <v>4</v>
      </c>
      <c r="F665" s="53"/>
      <c r="G665" s="53"/>
      <c r="H665" s="53"/>
      <c r="I665" s="53">
        <f>+E665+F665-G665</f>
        <v>4</v>
      </c>
      <c r="J665" s="53"/>
      <c r="K665" s="54">
        <v>525.1</v>
      </c>
      <c r="L665" s="54">
        <f t="shared" si="0"/>
        <v>2100.4</v>
      </c>
      <c r="M665" s="8"/>
      <c r="N665" s="8"/>
      <c r="O665" s="9" t="s">
        <v>17</v>
      </c>
      <c r="P665" s="10"/>
    </row>
    <row r="666" spans="1:16" ht="49.5" customHeight="1">
      <c r="A666" s="51" t="s">
        <v>1398</v>
      </c>
      <c r="B666" s="55">
        <v>45783</v>
      </c>
      <c r="C666" s="44" t="s">
        <v>1399</v>
      </c>
      <c r="D666" s="56" t="s">
        <v>49</v>
      </c>
      <c r="E666" s="53">
        <v>6</v>
      </c>
      <c r="F666" s="53"/>
      <c r="G666" s="53"/>
      <c r="H666" s="53"/>
      <c r="I666" s="53">
        <f>+E666+F666-G666</f>
        <v>6</v>
      </c>
      <c r="J666" s="53"/>
      <c r="K666" s="54">
        <v>515.66</v>
      </c>
      <c r="L666" s="54">
        <f t="shared" si="0"/>
        <v>3093.96</v>
      </c>
      <c r="M666" s="8"/>
      <c r="N666" s="8"/>
      <c r="O666" s="9" t="s">
        <v>17</v>
      </c>
      <c r="P666" s="10"/>
    </row>
    <row r="667" spans="1:16" ht="49.5" customHeight="1">
      <c r="A667" s="51" t="s">
        <v>1400</v>
      </c>
      <c r="B667" s="52" t="s">
        <v>14</v>
      </c>
      <c r="C667" s="44" t="s">
        <v>1401</v>
      </c>
      <c r="D667" s="51" t="s">
        <v>49</v>
      </c>
      <c r="E667" s="53">
        <v>0</v>
      </c>
      <c r="F667" s="53"/>
      <c r="G667" s="53"/>
      <c r="H667" s="53"/>
      <c r="I667" s="53">
        <f>+E667+F667-G667</f>
        <v>0</v>
      </c>
      <c r="J667" s="53"/>
      <c r="K667" s="54">
        <v>333.76</v>
      </c>
      <c r="L667" s="54">
        <f t="shared" si="0"/>
        <v>0</v>
      </c>
      <c r="M667" s="8"/>
      <c r="N667" s="8"/>
      <c r="O667" s="9" t="s">
        <v>17</v>
      </c>
      <c r="P667" s="10"/>
    </row>
    <row r="668" spans="1:16" ht="49.5" customHeight="1">
      <c r="A668" s="51" t="s">
        <v>1402</v>
      </c>
      <c r="B668" s="52"/>
      <c r="C668" s="44" t="s">
        <v>1403</v>
      </c>
      <c r="D668" s="51" t="s">
        <v>49</v>
      </c>
      <c r="E668" s="53">
        <v>17</v>
      </c>
      <c r="F668" s="53"/>
      <c r="G668" s="53"/>
      <c r="H668" s="53"/>
      <c r="I668" s="53">
        <f>+E668+F668-G668</f>
        <v>17</v>
      </c>
      <c r="J668" s="53"/>
      <c r="K668" s="54">
        <v>611</v>
      </c>
      <c r="L668" s="54">
        <f t="shared" si="0"/>
        <v>10387</v>
      </c>
      <c r="M668" s="8"/>
      <c r="N668" s="8"/>
      <c r="O668" s="9" t="s">
        <v>24</v>
      </c>
      <c r="P668" s="10"/>
    </row>
    <row r="669" spans="1:16" ht="49.5" customHeight="1">
      <c r="A669" s="51" t="s">
        <v>1404</v>
      </c>
      <c r="B669" s="52"/>
      <c r="C669" s="44" t="s">
        <v>1405</v>
      </c>
      <c r="D669" s="51" t="s">
        <v>49</v>
      </c>
      <c r="E669" s="53">
        <v>2</v>
      </c>
      <c r="F669" s="53"/>
      <c r="G669" s="53"/>
      <c r="H669" s="53"/>
      <c r="I669" s="53">
        <f>+E669+F669-G669</f>
        <v>2</v>
      </c>
      <c r="J669" s="53"/>
      <c r="K669" s="54">
        <v>5000</v>
      </c>
      <c r="L669" s="54">
        <f t="shared" si="0"/>
        <v>10000</v>
      </c>
      <c r="M669" s="8"/>
      <c r="N669" s="8"/>
      <c r="O669" s="9" t="s">
        <v>24</v>
      </c>
      <c r="P669" s="10"/>
    </row>
    <row r="670" spans="1:16" ht="49.5" customHeight="1">
      <c r="A670" s="51" t="s">
        <v>1406</v>
      </c>
      <c r="B670" s="52"/>
      <c r="C670" s="44" t="s">
        <v>1407</v>
      </c>
      <c r="D670" s="51" t="s">
        <v>49</v>
      </c>
      <c r="E670" s="53">
        <v>9</v>
      </c>
      <c r="F670" s="53"/>
      <c r="G670" s="53"/>
      <c r="H670" s="53"/>
      <c r="I670" s="53">
        <f>+E670+F670-G670</f>
        <v>9</v>
      </c>
      <c r="J670" s="53"/>
      <c r="K670" s="54">
        <v>10800</v>
      </c>
      <c r="L670" s="54">
        <f t="shared" si="0"/>
        <v>97200</v>
      </c>
      <c r="M670" s="8"/>
      <c r="N670" s="8"/>
      <c r="O670" s="9" t="s">
        <v>24</v>
      </c>
      <c r="P670" s="10"/>
    </row>
    <row r="671" spans="1:16" ht="49.5" customHeight="1">
      <c r="A671" s="51" t="s">
        <v>1408</v>
      </c>
      <c r="B671" s="52"/>
      <c r="C671" s="44" t="s">
        <v>1409</v>
      </c>
      <c r="D671" s="51" t="s">
        <v>49</v>
      </c>
      <c r="E671" s="53">
        <v>3</v>
      </c>
      <c r="F671" s="53"/>
      <c r="G671" s="53"/>
      <c r="H671" s="53"/>
      <c r="I671" s="53">
        <f>+E671+F671-G671</f>
        <v>3</v>
      </c>
      <c r="J671" s="53"/>
      <c r="K671" s="54">
        <v>1495</v>
      </c>
      <c r="L671" s="54">
        <f t="shared" si="0"/>
        <v>4485</v>
      </c>
      <c r="M671" s="8"/>
      <c r="N671" s="8"/>
      <c r="O671" s="9" t="s">
        <v>24</v>
      </c>
      <c r="P671" s="10"/>
    </row>
    <row r="672" spans="1:16" ht="49.5" customHeight="1">
      <c r="A672" s="51" t="s">
        <v>1410</v>
      </c>
      <c r="B672" s="52">
        <v>45631</v>
      </c>
      <c r="C672" s="44" t="s">
        <v>1411</v>
      </c>
      <c r="D672" s="51" t="s">
        <v>49</v>
      </c>
      <c r="E672" s="53">
        <v>0</v>
      </c>
      <c r="F672" s="53"/>
      <c r="G672" s="53"/>
      <c r="H672" s="53"/>
      <c r="I672" s="53">
        <f>+E672+F672-G672</f>
        <v>0</v>
      </c>
      <c r="J672" s="53"/>
      <c r="K672" s="54">
        <v>348.1</v>
      </c>
      <c r="L672" s="54">
        <f t="shared" si="0"/>
        <v>0</v>
      </c>
      <c r="M672" s="8"/>
      <c r="N672" s="8"/>
      <c r="O672" s="9" t="s">
        <v>24</v>
      </c>
      <c r="P672" s="10"/>
    </row>
    <row r="673" spans="1:16" ht="49.5" customHeight="1">
      <c r="A673" s="51" t="s">
        <v>1412</v>
      </c>
      <c r="B673" s="52" t="s">
        <v>945</v>
      </c>
      <c r="C673" s="44" t="s">
        <v>1413</v>
      </c>
      <c r="D673" s="51" t="s">
        <v>49</v>
      </c>
      <c r="E673" s="53">
        <v>0</v>
      </c>
      <c r="F673" s="53"/>
      <c r="G673" s="53"/>
      <c r="H673" s="53"/>
      <c r="I673" s="53">
        <f>+E673+F673-G673</f>
        <v>0</v>
      </c>
      <c r="J673" s="53"/>
      <c r="K673" s="54">
        <v>676</v>
      </c>
      <c r="L673" s="54">
        <f t="shared" si="0"/>
        <v>0</v>
      </c>
      <c r="M673" s="8"/>
      <c r="N673" s="8"/>
      <c r="O673" s="9" t="s">
        <v>28</v>
      </c>
      <c r="P673" s="10"/>
    </row>
    <row r="674" spans="1:16" ht="49.5" customHeight="1">
      <c r="A674" s="51" t="s">
        <v>1414</v>
      </c>
      <c r="B674" s="52"/>
      <c r="C674" s="44" t="s">
        <v>1415</v>
      </c>
      <c r="D674" s="51" t="s">
        <v>49</v>
      </c>
      <c r="E674" s="53">
        <v>0</v>
      </c>
      <c r="F674" s="53"/>
      <c r="G674" s="53"/>
      <c r="H674" s="53"/>
      <c r="I674" s="53">
        <f>+E674+F674-G674</f>
        <v>0</v>
      </c>
      <c r="J674" s="53"/>
      <c r="K674" s="54">
        <v>495.6</v>
      </c>
      <c r="L674" s="54">
        <f t="shared" si="0"/>
        <v>0</v>
      </c>
      <c r="M674" s="8"/>
      <c r="N674" s="8"/>
      <c r="O674" s="9" t="s">
        <v>28</v>
      </c>
      <c r="P674" s="10"/>
    </row>
    <row r="675" spans="1:16" ht="49.5" customHeight="1">
      <c r="A675" s="51" t="s">
        <v>1416</v>
      </c>
      <c r="B675" s="52" t="s">
        <v>945</v>
      </c>
      <c r="C675" s="44" t="s">
        <v>1417</v>
      </c>
      <c r="D675" s="51" t="s">
        <v>49</v>
      </c>
      <c r="E675" s="53">
        <v>0</v>
      </c>
      <c r="F675" s="53"/>
      <c r="G675" s="53"/>
      <c r="H675" s="53"/>
      <c r="I675" s="53">
        <f>+E675+F675-G675</f>
        <v>0</v>
      </c>
      <c r="J675" s="53"/>
      <c r="K675" s="54">
        <v>546.66</v>
      </c>
      <c r="L675" s="54">
        <f t="shared" si="0"/>
        <v>0</v>
      </c>
      <c r="M675" s="8"/>
      <c r="N675" s="8"/>
      <c r="O675" s="9" t="s">
        <v>17</v>
      </c>
      <c r="P675" s="10"/>
    </row>
    <row r="676" spans="1:16" ht="49.5" customHeight="1">
      <c r="A676" s="51" t="s">
        <v>1418</v>
      </c>
      <c r="B676" s="52" t="s">
        <v>1394</v>
      </c>
      <c r="C676" s="44" t="s">
        <v>1419</v>
      </c>
      <c r="D676" s="51" t="s">
        <v>49</v>
      </c>
      <c r="E676" s="53">
        <v>1</v>
      </c>
      <c r="F676" s="53"/>
      <c r="G676" s="53"/>
      <c r="H676" s="53"/>
      <c r="I676" s="53">
        <f>+E676+F676-G676</f>
        <v>1</v>
      </c>
      <c r="J676" s="53"/>
      <c r="K676" s="54">
        <v>139.83000000000001</v>
      </c>
      <c r="L676" s="54">
        <f t="shared" si="0"/>
        <v>139.83000000000001</v>
      </c>
      <c r="M676" s="8"/>
      <c r="N676" s="8"/>
      <c r="O676" s="9" t="s">
        <v>17</v>
      </c>
      <c r="P676" s="10"/>
    </row>
    <row r="677" spans="1:16" ht="49.5" customHeight="1">
      <c r="A677" s="51" t="s">
        <v>1420</v>
      </c>
      <c r="B677" s="52" t="s">
        <v>945</v>
      </c>
      <c r="C677" s="44" t="s">
        <v>1421</v>
      </c>
      <c r="D677" s="51" t="s">
        <v>49</v>
      </c>
      <c r="E677" s="53">
        <v>0</v>
      </c>
      <c r="F677" s="53"/>
      <c r="G677" s="53"/>
      <c r="H677" s="53"/>
      <c r="I677" s="53">
        <f>+E677+F677-G677</f>
        <v>0</v>
      </c>
      <c r="J677" s="53"/>
      <c r="K677" s="54">
        <v>295</v>
      </c>
      <c r="L677" s="54">
        <f t="shared" si="0"/>
        <v>0</v>
      </c>
      <c r="M677" s="8"/>
      <c r="N677" s="8"/>
      <c r="O677" s="9" t="s">
        <v>17</v>
      </c>
      <c r="P677" s="10"/>
    </row>
    <row r="678" spans="1:16" ht="49.5" customHeight="1">
      <c r="A678" s="51" t="s">
        <v>1422</v>
      </c>
      <c r="B678" s="52" t="s">
        <v>945</v>
      </c>
      <c r="C678" s="44" t="s">
        <v>2682</v>
      </c>
      <c r="D678" s="51" t="s">
        <v>49</v>
      </c>
      <c r="E678" s="53">
        <v>7</v>
      </c>
      <c r="F678" s="53"/>
      <c r="G678" s="53"/>
      <c r="H678" s="53"/>
      <c r="I678" s="53">
        <f>+E678+F678-G678</f>
        <v>7</v>
      </c>
      <c r="J678" s="53"/>
      <c r="K678" s="54">
        <v>139.83000000000001</v>
      </c>
      <c r="L678" s="54">
        <f t="shared" si="0"/>
        <v>978.81000000000006</v>
      </c>
      <c r="M678" s="8"/>
      <c r="N678" s="8"/>
      <c r="O678" s="9" t="s">
        <v>17</v>
      </c>
      <c r="P678" s="10"/>
    </row>
    <row r="679" spans="1:16" ht="49.5" customHeight="1">
      <c r="A679" s="51" t="s">
        <v>1423</v>
      </c>
      <c r="B679" s="52" t="s">
        <v>945</v>
      </c>
      <c r="C679" s="44" t="s">
        <v>1424</v>
      </c>
      <c r="D679" s="51" t="s">
        <v>49</v>
      </c>
      <c r="E679" s="53">
        <v>4</v>
      </c>
      <c r="F679" s="53"/>
      <c r="G679" s="53"/>
      <c r="H679" s="53"/>
      <c r="I679" s="53">
        <f>+E679+F679-G679</f>
        <v>4</v>
      </c>
      <c r="J679" s="53"/>
      <c r="K679" s="54">
        <v>646.64</v>
      </c>
      <c r="L679" s="54">
        <f t="shared" si="0"/>
        <v>2586.56</v>
      </c>
      <c r="M679" s="8"/>
      <c r="N679" s="8"/>
      <c r="O679" s="9" t="s">
        <v>217</v>
      </c>
      <c r="P679" s="10"/>
    </row>
    <row r="680" spans="1:16" ht="49.5" customHeight="1">
      <c r="A680" s="51" t="s">
        <v>1425</v>
      </c>
      <c r="B680" s="52"/>
      <c r="C680" s="44" t="s">
        <v>1426</v>
      </c>
      <c r="D680" s="51" t="s">
        <v>93</v>
      </c>
      <c r="E680" s="53">
        <v>4</v>
      </c>
      <c r="F680" s="53"/>
      <c r="G680" s="53"/>
      <c r="H680" s="53"/>
      <c r="I680" s="53">
        <f>+E680+F680-G680</f>
        <v>4</v>
      </c>
      <c r="J680" s="53"/>
      <c r="K680" s="54">
        <v>1240</v>
      </c>
      <c r="L680" s="54">
        <f t="shared" si="0"/>
        <v>4960</v>
      </c>
      <c r="M680" s="8"/>
      <c r="N680" s="8"/>
      <c r="O680" s="9" t="s">
        <v>194</v>
      </c>
      <c r="P680" s="10"/>
    </row>
    <row r="681" spans="1:16" ht="49.5" customHeight="1">
      <c r="A681" s="51" t="s">
        <v>1427</v>
      </c>
      <c r="B681" s="52"/>
      <c r="C681" s="44" t="s">
        <v>1428</v>
      </c>
      <c r="D681" s="51" t="s">
        <v>93</v>
      </c>
      <c r="E681" s="53">
        <v>3</v>
      </c>
      <c r="F681" s="53"/>
      <c r="G681" s="53"/>
      <c r="H681" s="53"/>
      <c r="I681" s="53">
        <f>+E681+F681-G681</f>
        <v>3</v>
      </c>
      <c r="J681" s="53"/>
      <c r="K681" s="54">
        <v>834</v>
      </c>
      <c r="L681" s="54">
        <f t="shared" si="0"/>
        <v>2502</v>
      </c>
      <c r="M681" s="8"/>
      <c r="N681" s="8"/>
      <c r="O681" s="9" t="s">
        <v>194</v>
      </c>
      <c r="P681" s="10"/>
    </row>
    <row r="682" spans="1:16" ht="49.5" customHeight="1">
      <c r="A682" s="51" t="s">
        <v>1429</v>
      </c>
      <c r="B682" s="52" t="s">
        <v>945</v>
      </c>
      <c r="C682" s="44" t="s">
        <v>1430</v>
      </c>
      <c r="D682" s="51" t="s">
        <v>49</v>
      </c>
      <c r="E682" s="53">
        <v>1</v>
      </c>
      <c r="F682" s="53"/>
      <c r="G682" s="53"/>
      <c r="H682" s="53"/>
      <c r="I682" s="53">
        <f>+E682+F682-G682</f>
        <v>1</v>
      </c>
      <c r="J682" s="53"/>
      <c r="K682" s="54">
        <v>10563.71</v>
      </c>
      <c r="L682" s="54">
        <f t="shared" si="0"/>
        <v>10563.71</v>
      </c>
      <c r="M682" s="8"/>
      <c r="N682" s="8"/>
      <c r="O682" s="9" t="s">
        <v>17</v>
      </c>
      <c r="P682" s="10"/>
    </row>
    <row r="683" spans="1:16" ht="49.5" customHeight="1">
      <c r="A683" s="51" t="s">
        <v>1431</v>
      </c>
      <c r="B683" s="52">
        <v>45789</v>
      </c>
      <c r="C683" s="44" t="s">
        <v>1432</v>
      </c>
      <c r="D683" s="51" t="s">
        <v>49</v>
      </c>
      <c r="E683" s="53">
        <v>0</v>
      </c>
      <c r="F683" s="53"/>
      <c r="G683" s="53"/>
      <c r="H683" s="53"/>
      <c r="I683" s="53">
        <f>+E683+F683-G683</f>
        <v>0</v>
      </c>
      <c r="J683" s="53"/>
      <c r="K683" s="54">
        <v>165.2</v>
      </c>
      <c r="L683" s="54">
        <f t="shared" si="0"/>
        <v>0</v>
      </c>
      <c r="M683" s="8"/>
      <c r="N683" s="8"/>
      <c r="O683" s="9" t="s">
        <v>217</v>
      </c>
      <c r="P683" s="10"/>
    </row>
    <row r="684" spans="1:16" ht="49.5" customHeight="1">
      <c r="A684" s="51" t="s">
        <v>1433</v>
      </c>
      <c r="B684" s="52" t="s">
        <v>945</v>
      </c>
      <c r="C684" s="44" t="s">
        <v>1434</v>
      </c>
      <c r="D684" s="51" t="s">
        <v>49</v>
      </c>
      <c r="E684" s="53">
        <v>0</v>
      </c>
      <c r="F684" s="53"/>
      <c r="G684" s="53"/>
      <c r="H684" s="53"/>
      <c r="I684" s="53">
        <f>+E684+F684-G684</f>
        <v>0</v>
      </c>
      <c r="J684" s="53"/>
      <c r="K684" s="54">
        <v>456.15260000000001</v>
      </c>
      <c r="L684" s="54">
        <f t="shared" si="0"/>
        <v>0</v>
      </c>
      <c r="M684" s="8"/>
      <c r="N684" s="8"/>
      <c r="O684" s="9" t="s">
        <v>240</v>
      </c>
      <c r="P684" s="10"/>
    </row>
    <row r="685" spans="1:16" ht="49.5" customHeight="1">
      <c r="A685" s="51" t="s">
        <v>1435</v>
      </c>
      <c r="B685" s="52" t="s">
        <v>945</v>
      </c>
      <c r="C685" s="44" t="s">
        <v>1436</v>
      </c>
      <c r="D685" s="51" t="s">
        <v>49</v>
      </c>
      <c r="E685" s="53">
        <v>500</v>
      </c>
      <c r="F685" s="53"/>
      <c r="G685" s="53"/>
      <c r="H685" s="53"/>
      <c r="I685" s="53">
        <f>+E685+F685-G685</f>
        <v>500</v>
      </c>
      <c r="J685" s="53"/>
      <c r="K685" s="54">
        <v>7.48</v>
      </c>
      <c r="L685" s="54">
        <f t="shared" si="0"/>
        <v>3740</v>
      </c>
      <c r="M685" s="8"/>
      <c r="N685" s="8"/>
      <c r="O685" s="9" t="s">
        <v>17</v>
      </c>
      <c r="P685" s="10"/>
    </row>
    <row r="686" spans="1:16" ht="49.5" customHeight="1">
      <c r="A686" s="51" t="s">
        <v>1437</v>
      </c>
      <c r="B686" s="52" t="s">
        <v>945</v>
      </c>
      <c r="C686" s="44" t="s">
        <v>1438</v>
      </c>
      <c r="D686" s="51" t="s">
        <v>49</v>
      </c>
      <c r="E686" s="53">
        <v>7</v>
      </c>
      <c r="F686" s="53"/>
      <c r="G686" s="53"/>
      <c r="H686" s="53"/>
      <c r="I686" s="53">
        <f>+E686+F686-G686</f>
        <v>7</v>
      </c>
      <c r="J686" s="53"/>
      <c r="K686" s="54">
        <v>155</v>
      </c>
      <c r="L686" s="54">
        <f t="shared" si="0"/>
        <v>1085</v>
      </c>
      <c r="M686" s="8"/>
      <c r="N686" s="8"/>
      <c r="O686" s="9" t="s">
        <v>50</v>
      </c>
      <c r="P686" s="10"/>
    </row>
    <row r="687" spans="1:16" ht="49.5" customHeight="1">
      <c r="A687" s="51" t="s">
        <v>1439</v>
      </c>
      <c r="B687" s="52" t="s">
        <v>945</v>
      </c>
      <c r="C687" s="44" t="s">
        <v>1440</v>
      </c>
      <c r="D687" s="51" t="s">
        <v>49</v>
      </c>
      <c r="E687" s="53">
        <v>8</v>
      </c>
      <c r="F687" s="53"/>
      <c r="G687" s="53"/>
      <c r="H687" s="53"/>
      <c r="I687" s="53">
        <f>+E687+F687-G687</f>
        <v>8</v>
      </c>
      <c r="J687" s="53">
        <v>8</v>
      </c>
      <c r="K687" s="54">
        <v>155</v>
      </c>
      <c r="L687" s="54">
        <f t="shared" si="0"/>
        <v>1240</v>
      </c>
      <c r="M687" s="8"/>
      <c r="N687" s="8"/>
      <c r="O687" s="9" t="s">
        <v>50</v>
      </c>
      <c r="P687" s="10"/>
    </row>
    <row r="688" spans="1:16" ht="49.5" customHeight="1">
      <c r="A688" s="51" t="s">
        <v>1441</v>
      </c>
      <c r="B688" s="52" t="s">
        <v>945</v>
      </c>
      <c r="C688" s="44" t="s">
        <v>1442</v>
      </c>
      <c r="D688" s="51" t="s">
        <v>49</v>
      </c>
      <c r="E688" s="53">
        <v>4</v>
      </c>
      <c r="F688" s="53"/>
      <c r="G688" s="53"/>
      <c r="H688" s="53"/>
      <c r="I688" s="53">
        <f>+E688+F688-G688</f>
        <v>4</v>
      </c>
      <c r="J688" s="53">
        <v>4</v>
      </c>
      <c r="K688" s="54">
        <v>1357</v>
      </c>
      <c r="L688" s="54">
        <f t="shared" si="0"/>
        <v>5428</v>
      </c>
      <c r="M688" s="8"/>
      <c r="N688" s="8"/>
      <c r="O688" s="9" t="s">
        <v>50</v>
      </c>
      <c r="P688" s="10"/>
    </row>
    <row r="689" spans="1:16" ht="49.5" customHeight="1">
      <c r="A689" s="51" t="s">
        <v>1443</v>
      </c>
      <c r="B689" s="52"/>
      <c r="C689" s="44" t="s">
        <v>1444</v>
      </c>
      <c r="D689" s="51" t="s">
        <v>49</v>
      </c>
      <c r="E689" s="53">
        <v>100</v>
      </c>
      <c r="F689" s="53"/>
      <c r="G689" s="53"/>
      <c r="H689" s="53"/>
      <c r="I689" s="53">
        <f>+E689+F689-G689</f>
        <v>100</v>
      </c>
      <c r="J689" s="53"/>
      <c r="K689" s="54">
        <v>23.6</v>
      </c>
      <c r="L689" s="54">
        <f t="shared" si="0"/>
        <v>2360</v>
      </c>
      <c r="M689" s="8"/>
      <c r="N689" s="8"/>
      <c r="O689" s="9" t="s">
        <v>24</v>
      </c>
      <c r="P689" s="10"/>
    </row>
    <row r="690" spans="1:16" ht="49.5" customHeight="1">
      <c r="A690" s="51" t="s">
        <v>1445</v>
      </c>
      <c r="B690" s="52" t="s">
        <v>14</v>
      </c>
      <c r="C690" s="44" t="s">
        <v>1446</v>
      </c>
      <c r="D690" s="51" t="s">
        <v>49</v>
      </c>
      <c r="E690" s="53">
        <v>9</v>
      </c>
      <c r="F690" s="53"/>
      <c r="G690" s="53">
        <v>1</v>
      </c>
      <c r="H690" s="53"/>
      <c r="I690" s="53">
        <f>+E690+F690-G690</f>
        <v>8</v>
      </c>
      <c r="J690" s="53"/>
      <c r="K690" s="54">
        <v>4012</v>
      </c>
      <c r="L690" s="54">
        <f t="shared" si="0"/>
        <v>32096</v>
      </c>
      <c r="M690" s="8"/>
      <c r="N690" s="8"/>
      <c r="O690" s="9" t="s">
        <v>28</v>
      </c>
      <c r="P690" s="10"/>
    </row>
    <row r="691" spans="1:16" ht="49.5" customHeight="1">
      <c r="A691" s="51" t="s">
        <v>1447</v>
      </c>
      <c r="B691" s="52" t="s">
        <v>945</v>
      </c>
      <c r="C691" s="44" t="s">
        <v>1448</v>
      </c>
      <c r="D691" s="51" t="s">
        <v>49</v>
      </c>
      <c r="E691" s="53">
        <v>9</v>
      </c>
      <c r="F691" s="53"/>
      <c r="G691" s="53"/>
      <c r="H691" s="53"/>
      <c r="I691" s="53">
        <f>+E691+F691-G691</f>
        <v>9</v>
      </c>
      <c r="J691" s="53"/>
      <c r="K691" s="54">
        <v>2141.6999999999998</v>
      </c>
      <c r="L691" s="54">
        <f t="shared" si="0"/>
        <v>19275.3</v>
      </c>
      <c r="M691" s="8"/>
      <c r="N691" s="8"/>
      <c r="O691" s="9" t="s">
        <v>28</v>
      </c>
      <c r="P691" s="10"/>
    </row>
    <row r="692" spans="1:16" ht="49.5" customHeight="1">
      <c r="A692" s="51" t="s">
        <v>1449</v>
      </c>
      <c r="B692" s="52">
        <v>45804</v>
      </c>
      <c r="C692" s="44" t="s">
        <v>1450</v>
      </c>
      <c r="D692" s="51" t="s">
        <v>49</v>
      </c>
      <c r="E692" s="53">
        <v>47</v>
      </c>
      <c r="F692" s="53"/>
      <c r="G692" s="53"/>
      <c r="H692" s="53"/>
      <c r="I692" s="53">
        <f>+E692+F692-G692</f>
        <v>47</v>
      </c>
      <c r="J692" s="53"/>
      <c r="K692" s="54">
        <v>96</v>
      </c>
      <c r="L692" s="54">
        <f t="shared" si="0"/>
        <v>4512</v>
      </c>
      <c r="M692" s="8"/>
      <c r="N692" s="8"/>
      <c r="O692" s="9" t="s">
        <v>50</v>
      </c>
      <c r="P692" s="10"/>
    </row>
    <row r="693" spans="1:16" ht="49.5" customHeight="1">
      <c r="A693" s="51" t="s">
        <v>1451</v>
      </c>
      <c r="B693" s="52">
        <v>45804</v>
      </c>
      <c r="C693" s="44" t="s">
        <v>1452</v>
      </c>
      <c r="D693" s="51" t="s">
        <v>49</v>
      </c>
      <c r="E693" s="53">
        <v>48</v>
      </c>
      <c r="F693" s="53"/>
      <c r="G693" s="53"/>
      <c r="H693" s="53"/>
      <c r="I693" s="53">
        <f>+E693+F693-G693</f>
        <v>48</v>
      </c>
      <c r="J693" s="53"/>
      <c r="K693" s="54">
        <v>98</v>
      </c>
      <c r="L693" s="54">
        <f t="shared" si="0"/>
        <v>4704</v>
      </c>
      <c r="M693" s="8"/>
      <c r="N693" s="8"/>
      <c r="O693" s="9" t="s">
        <v>50</v>
      </c>
      <c r="P693" s="10"/>
    </row>
    <row r="694" spans="1:16" ht="49.5" customHeight="1">
      <c r="A694" s="51" t="s">
        <v>1453</v>
      </c>
      <c r="B694" s="52" t="s">
        <v>14</v>
      </c>
      <c r="C694" s="44" t="s">
        <v>1454</v>
      </c>
      <c r="D694" s="51" t="s">
        <v>49</v>
      </c>
      <c r="E694" s="53">
        <v>2</v>
      </c>
      <c r="F694" s="53"/>
      <c r="G694" s="53"/>
      <c r="H694" s="53"/>
      <c r="I694" s="53">
        <f>+E694+F694-G694</f>
        <v>2</v>
      </c>
      <c r="J694" s="53"/>
      <c r="K694" s="54">
        <v>1850</v>
      </c>
      <c r="L694" s="54">
        <f t="shared" si="0"/>
        <v>3700</v>
      </c>
      <c r="M694" s="8"/>
      <c r="N694" s="8"/>
      <c r="O694" s="9" t="s">
        <v>24</v>
      </c>
      <c r="P694" s="10"/>
    </row>
    <row r="695" spans="1:16" ht="49.5" customHeight="1">
      <c r="A695" s="51" t="s">
        <v>1455</v>
      </c>
      <c r="B695" s="52" t="s">
        <v>14</v>
      </c>
      <c r="C695" s="44" t="s">
        <v>1456</v>
      </c>
      <c r="D695" s="51" t="s">
        <v>49</v>
      </c>
      <c r="E695" s="53">
        <v>1</v>
      </c>
      <c r="F695" s="53"/>
      <c r="G695" s="53"/>
      <c r="H695" s="53"/>
      <c r="I695" s="53">
        <f>+E695+F695-G695</f>
        <v>1</v>
      </c>
      <c r="J695" s="53"/>
      <c r="K695" s="54">
        <v>3695</v>
      </c>
      <c r="L695" s="54">
        <f t="shared" si="0"/>
        <v>3695</v>
      </c>
      <c r="M695" s="8"/>
      <c r="N695" s="8"/>
      <c r="O695" s="9" t="s">
        <v>24</v>
      </c>
      <c r="P695" s="10"/>
    </row>
    <row r="696" spans="1:16" ht="49.5" customHeight="1">
      <c r="A696" s="51" t="s">
        <v>1457</v>
      </c>
      <c r="B696" s="52" t="s">
        <v>14</v>
      </c>
      <c r="C696" s="44" t="s">
        <v>1458</v>
      </c>
      <c r="D696" s="51" t="s">
        <v>49</v>
      </c>
      <c r="E696" s="53">
        <v>7</v>
      </c>
      <c r="F696" s="53"/>
      <c r="G696" s="53"/>
      <c r="H696" s="53"/>
      <c r="I696" s="53">
        <f>+E696+F696-G696</f>
        <v>7</v>
      </c>
      <c r="J696" s="53"/>
      <c r="K696" s="54">
        <v>270.55</v>
      </c>
      <c r="L696" s="54">
        <f t="shared" si="0"/>
        <v>1893.8500000000001</v>
      </c>
      <c r="M696" s="8"/>
      <c r="N696" s="8"/>
      <c r="O696" s="9" t="s">
        <v>50</v>
      </c>
      <c r="P696" s="10"/>
    </row>
    <row r="697" spans="1:16" ht="49.5" customHeight="1">
      <c r="A697" s="51" t="s">
        <v>1459</v>
      </c>
      <c r="B697" s="52">
        <v>45597</v>
      </c>
      <c r="C697" s="44" t="s">
        <v>1460</v>
      </c>
      <c r="D697" s="51" t="s">
        <v>49</v>
      </c>
      <c r="E697" s="53">
        <v>9</v>
      </c>
      <c r="F697" s="53"/>
      <c r="G697" s="53"/>
      <c r="H697" s="53"/>
      <c r="I697" s="53">
        <f>+E697+F697-G697</f>
        <v>9</v>
      </c>
      <c r="J697" s="53"/>
      <c r="K697" s="54">
        <v>30.63</v>
      </c>
      <c r="L697" s="54">
        <f t="shared" si="0"/>
        <v>275.67</v>
      </c>
      <c r="M697" s="8"/>
      <c r="N697" s="8"/>
      <c r="O697" s="9" t="s">
        <v>178</v>
      </c>
      <c r="P697" s="10"/>
    </row>
    <row r="698" spans="1:16" ht="49.5" customHeight="1">
      <c r="A698" s="51" t="s">
        <v>1461</v>
      </c>
      <c r="B698" s="52" t="s">
        <v>14</v>
      </c>
      <c r="C698" s="44" t="s">
        <v>1462</v>
      </c>
      <c r="D698" s="51" t="s">
        <v>49</v>
      </c>
      <c r="E698" s="53">
        <v>21</v>
      </c>
      <c r="F698" s="53"/>
      <c r="G698" s="53"/>
      <c r="H698" s="53"/>
      <c r="I698" s="53">
        <f>+E698+F698-G698</f>
        <v>21</v>
      </c>
      <c r="J698" s="53"/>
      <c r="K698" s="54">
        <v>50</v>
      </c>
      <c r="L698" s="54">
        <f t="shared" si="0"/>
        <v>1050</v>
      </c>
      <c r="M698" s="8"/>
      <c r="N698" s="8"/>
      <c r="O698" s="9" t="s">
        <v>178</v>
      </c>
      <c r="P698" s="10"/>
    </row>
    <row r="699" spans="1:16" ht="49.5" customHeight="1">
      <c r="A699" s="51" t="s">
        <v>1463</v>
      </c>
      <c r="B699" s="52" t="s">
        <v>1464</v>
      </c>
      <c r="C699" s="44" t="s">
        <v>1465</v>
      </c>
      <c r="D699" s="51" t="s">
        <v>49</v>
      </c>
      <c r="E699" s="53">
        <v>6</v>
      </c>
      <c r="F699" s="53"/>
      <c r="G699" s="53">
        <v>1</v>
      </c>
      <c r="H699" s="53"/>
      <c r="I699" s="53">
        <f>+E699+F699-G699</f>
        <v>5</v>
      </c>
      <c r="J699" s="53"/>
      <c r="K699" s="54">
        <v>40</v>
      </c>
      <c r="L699" s="54">
        <f t="shared" si="0"/>
        <v>200</v>
      </c>
      <c r="M699" s="8"/>
      <c r="N699" s="8"/>
      <c r="O699" s="9" t="s">
        <v>178</v>
      </c>
      <c r="P699" s="10"/>
    </row>
    <row r="700" spans="1:16" ht="49.5" customHeight="1">
      <c r="A700" s="51" t="s">
        <v>1466</v>
      </c>
      <c r="B700" s="52"/>
      <c r="C700" s="44" t="s">
        <v>1467</v>
      </c>
      <c r="D700" s="51" t="s">
        <v>49</v>
      </c>
      <c r="E700" s="53">
        <v>0</v>
      </c>
      <c r="F700" s="53"/>
      <c r="G700" s="53"/>
      <c r="H700" s="53"/>
      <c r="I700" s="53">
        <f>+E700+F700-G700</f>
        <v>0</v>
      </c>
      <c r="J700" s="53"/>
      <c r="K700" s="54">
        <v>26.46</v>
      </c>
      <c r="L700" s="54">
        <f t="shared" si="0"/>
        <v>0</v>
      </c>
      <c r="M700" s="8"/>
      <c r="N700" s="8"/>
      <c r="O700" s="9" t="s">
        <v>178</v>
      </c>
      <c r="P700" s="10"/>
    </row>
    <row r="701" spans="1:16" ht="49.5" customHeight="1">
      <c r="A701" s="51" t="s">
        <v>1468</v>
      </c>
      <c r="B701" s="52">
        <v>44852</v>
      </c>
      <c r="C701" s="44" t="s">
        <v>1469</v>
      </c>
      <c r="D701" s="51" t="s">
        <v>49</v>
      </c>
      <c r="E701" s="53">
        <v>3</v>
      </c>
      <c r="F701" s="53"/>
      <c r="G701" s="53"/>
      <c r="H701" s="53"/>
      <c r="I701" s="53">
        <f>+E701+F701-G701</f>
        <v>3</v>
      </c>
      <c r="J701" s="53"/>
      <c r="K701" s="54">
        <v>77</v>
      </c>
      <c r="L701" s="54">
        <f t="shared" si="0"/>
        <v>231</v>
      </c>
      <c r="M701" s="8"/>
      <c r="N701" s="8"/>
      <c r="O701" s="9" t="s">
        <v>178</v>
      </c>
      <c r="P701" s="10"/>
    </row>
    <row r="702" spans="1:16" ht="49.5" customHeight="1">
      <c r="A702" s="51" t="s">
        <v>1470</v>
      </c>
      <c r="B702" s="52" t="s">
        <v>945</v>
      </c>
      <c r="C702" s="44" t="s">
        <v>1471</v>
      </c>
      <c r="D702" s="51" t="s">
        <v>49</v>
      </c>
      <c r="E702" s="53">
        <v>3</v>
      </c>
      <c r="F702" s="53"/>
      <c r="G702" s="53"/>
      <c r="H702" s="53"/>
      <c r="I702" s="53">
        <f>+E702+F702-G702</f>
        <v>3</v>
      </c>
      <c r="J702" s="53"/>
      <c r="K702" s="54">
        <v>77</v>
      </c>
      <c r="L702" s="54">
        <f t="shared" si="0"/>
        <v>231</v>
      </c>
      <c r="M702" s="8"/>
      <c r="N702" s="8"/>
      <c r="O702" s="9" t="s">
        <v>178</v>
      </c>
      <c r="P702" s="10"/>
    </row>
    <row r="703" spans="1:16" ht="49.5" customHeight="1">
      <c r="A703" s="51" t="s">
        <v>1472</v>
      </c>
      <c r="B703" s="52" t="s">
        <v>14</v>
      </c>
      <c r="C703" s="44" t="s">
        <v>1473</v>
      </c>
      <c r="D703" s="51" t="s">
        <v>49</v>
      </c>
      <c r="E703" s="53">
        <v>21</v>
      </c>
      <c r="F703" s="53"/>
      <c r="G703" s="53">
        <f>2+1</f>
        <v>3</v>
      </c>
      <c r="H703" s="53"/>
      <c r="I703" s="53">
        <f>+E703+F703-G703</f>
        <v>18</v>
      </c>
      <c r="J703" s="53"/>
      <c r="K703" s="54"/>
      <c r="L703" s="54">
        <f t="shared" si="0"/>
        <v>0</v>
      </c>
      <c r="M703" s="8"/>
      <c r="N703" s="8"/>
      <c r="O703" s="9" t="s">
        <v>178</v>
      </c>
      <c r="P703" s="10"/>
    </row>
    <row r="704" spans="1:16" ht="49.5" customHeight="1">
      <c r="A704" s="51" t="s">
        <v>1474</v>
      </c>
      <c r="B704" s="52" t="s">
        <v>14</v>
      </c>
      <c r="C704" s="44" t="s">
        <v>1475</v>
      </c>
      <c r="D704" s="51" t="s">
        <v>49</v>
      </c>
      <c r="E704" s="53">
        <v>1</v>
      </c>
      <c r="F704" s="53"/>
      <c r="G704" s="53"/>
      <c r="H704" s="53"/>
      <c r="I704" s="53">
        <f>+E704+F704-G704</f>
        <v>1</v>
      </c>
      <c r="J704" s="53"/>
      <c r="K704" s="54">
        <v>26.46</v>
      </c>
      <c r="L704" s="54">
        <f t="shared" si="0"/>
        <v>26.46</v>
      </c>
      <c r="M704" s="8"/>
      <c r="N704" s="8"/>
      <c r="O704" s="9" t="s">
        <v>178</v>
      </c>
      <c r="P704" s="10"/>
    </row>
    <row r="705" spans="1:16" ht="49.5" customHeight="1">
      <c r="A705" s="51" t="s">
        <v>1476</v>
      </c>
      <c r="B705" s="52" t="s">
        <v>14</v>
      </c>
      <c r="C705" s="44" t="s">
        <v>1477</v>
      </c>
      <c r="D705" s="51" t="s">
        <v>49</v>
      </c>
      <c r="E705" s="53">
        <v>14</v>
      </c>
      <c r="F705" s="53"/>
      <c r="G705" s="53"/>
      <c r="H705" s="53"/>
      <c r="I705" s="53">
        <f>+E705+F705-G705</f>
        <v>14</v>
      </c>
      <c r="J705" s="53"/>
      <c r="K705" s="54">
        <v>321.92</v>
      </c>
      <c r="L705" s="54">
        <f t="shared" si="0"/>
        <v>4506.88</v>
      </c>
      <c r="M705" s="8"/>
      <c r="N705" s="8"/>
      <c r="O705" s="9" t="s">
        <v>17</v>
      </c>
      <c r="P705" s="10"/>
    </row>
    <row r="706" spans="1:16" ht="49.5" customHeight="1">
      <c r="A706" s="51" t="s">
        <v>1478</v>
      </c>
      <c r="B706" s="52" t="s">
        <v>14</v>
      </c>
      <c r="C706" s="44" t="s">
        <v>1479</v>
      </c>
      <c r="D706" s="51" t="s">
        <v>49</v>
      </c>
      <c r="E706" s="53">
        <v>2</v>
      </c>
      <c r="F706" s="53"/>
      <c r="G706" s="53"/>
      <c r="H706" s="53"/>
      <c r="I706" s="53">
        <f>+E706+F706-G706</f>
        <v>2</v>
      </c>
      <c r="J706" s="53"/>
      <c r="K706" s="54">
        <v>501.5</v>
      </c>
      <c r="L706" s="54">
        <f t="shared" si="0"/>
        <v>1003</v>
      </c>
      <c r="M706" s="8"/>
      <c r="N706" s="8"/>
      <c r="O706" s="9" t="s">
        <v>17</v>
      </c>
      <c r="P706" s="10"/>
    </row>
    <row r="707" spans="1:16" ht="49.5" customHeight="1">
      <c r="A707" s="51" t="s">
        <v>1480</v>
      </c>
      <c r="B707" s="52">
        <v>45042</v>
      </c>
      <c r="C707" s="44" t="s">
        <v>1481</v>
      </c>
      <c r="D707" s="51" t="s">
        <v>49</v>
      </c>
      <c r="E707" s="53">
        <v>6</v>
      </c>
      <c r="F707" s="53"/>
      <c r="G707" s="53"/>
      <c r="H707" s="53"/>
      <c r="I707" s="53">
        <f>+E707+F707-G707</f>
        <v>6</v>
      </c>
      <c r="J707" s="53"/>
      <c r="K707" s="54">
        <v>141.6</v>
      </c>
      <c r="L707" s="54">
        <f t="shared" si="0"/>
        <v>849.59999999999991</v>
      </c>
      <c r="M707" s="8"/>
      <c r="N707" s="8"/>
      <c r="O707" s="9"/>
      <c r="P707" s="10"/>
    </row>
    <row r="708" spans="1:16" ht="49.5" customHeight="1">
      <c r="A708" s="51" t="s">
        <v>1482</v>
      </c>
      <c r="B708" s="52"/>
      <c r="C708" s="44" t="s">
        <v>1483</v>
      </c>
      <c r="D708" s="51" t="s">
        <v>49</v>
      </c>
      <c r="E708" s="53">
        <v>25</v>
      </c>
      <c r="F708" s="53"/>
      <c r="G708" s="53"/>
      <c r="H708" s="53"/>
      <c r="I708" s="53">
        <f>+E708+F708-G708</f>
        <v>25</v>
      </c>
      <c r="J708" s="53"/>
      <c r="K708" s="54">
        <v>37</v>
      </c>
      <c r="L708" s="54">
        <f t="shared" si="0"/>
        <v>925</v>
      </c>
      <c r="M708" s="8"/>
      <c r="N708" s="8"/>
      <c r="O708" s="9" t="s">
        <v>194</v>
      </c>
      <c r="P708" s="10"/>
    </row>
    <row r="709" spans="1:16" ht="49.5" customHeight="1">
      <c r="A709" s="51" t="s">
        <v>1484</v>
      </c>
      <c r="B709" s="52" t="s">
        <v>1485</v>
      </c>
      <c r="C709" s="44" t="s">
        <v>1486</v>
      </c>
      <c r="D709" s="51" t="s">
        <v>49</v>
      </c>
      <c r="E709" s="53">
        <v>5</v>
      </c>
      <c r="F709" s="53"/>
      <c r="G709" s="53"/>
      <c r="H709" s="53"/>
      <c r="I709" s="53">
        <f>+E709+F709-G709</f>
        <v>5</v>
      </c>
      <c r="J709" s="53"/>
      <c r="K709" s="54">
        <v>23</v>
      </c>
      <c r="L709" s="54">
        <f t="shared" si="0"/>
        <v>115</v>
      </c>
      <c r="M709" s="8"/>
      <c r="N709" s="8"/>
      <c r="O709" s="9" t="s">
        <v>249</v>
      </c>
      <c r="P709" s="10"/>
    </row>
    <row r="710" spans="1:16" ht="49.5" customHeight="1">
      <c r="A710" s="51" t="s">
        <v>1487</v>
      </c>
      <c r="B710" s="52" t="s">
        <v>14</v>
      </c>
      <c r="C710" s="44" t="s">
        <v>1488</v>
      </c>
      <c r="D710" s="51" t="s">
        <v>49</v>
      </c>
      <c r="E710" s="53">
        <v>26</v>
      </c>
      <c r="F710" s="53"/>
      <c r="G710" s="53"/>
      <c r="H710" s="53"/>
      <c r="I710" s="53">
        <f>+E710+F710-G710</f>
        <v>26</v>
      </c>
      <c r="J710" s="53"/>
      <c r="K710" s="54">
        <v>150</v>
      </c>
      <c r="L710" s="54">
        <f t="shared" si="0"/>
        <v>3900</v>
      </c>
      <c r="M710" s="8"/>
      <c r="N710" s="8"/>
      <c r="O710" s="9" t="s">
        <v>249</v>
      </c>
      <c r="P710" s="10"/>
    </row>
    <row r="711" spans="1:16" ht="49.5" customHeight="1">
      <c r="A711" s="51" t="s">
        <v>1489</v>
      </c>
      <c r="B711" s="52">
        <v>45469</v>
      </c>
      <c r="C711" s="44" t="s">
        <v>1490</v>
      </c>
      <c r="D711" s="51" t="s">
        <v>49</v>
      </c>
      <c r="E711" s="53">
        <v>15</v>
      </c>
      <c r="F711" s="53"/>
      <c r="G711" s="53"/>
      <c r="H711" s="53"/>
      <c r="I711" s="53">
        <f>+E711+F711-G711</f>
        <v>15</v>
      </c>
      <c r="J711" s="53">
        <v>15</v>
      </c>
      <c r="K711" s="54">
        <v>728.81</v>
      </c>
      <c r="L711" s="54">
        <f t="shared" si="0"/>
        <v>10932.15</v>
      </c>
      <c r="M711" s="8"/>
      <c r="N711" s="8"/>
      <c r="O711" s="9" t="s">
        <v>104</v>
      </c>
      <c r="P711" s="10"/>
    </row>
    <row r="712" spans="1:16" ht="49.5" customHeight="1">
      <c r="A712" s="51" t="s">
        <v>1491</v>
      </c>
      <c r="B712" s="52">
        <v>45799</v>
      </c>
      <c r="C712" s="44" t="s">
        <v>1492</v>
      </c>
      <c r="D712" s="51" t="s">
        <v>49</v>
      </c>
      <c r="E712" s="53">
        <v>33</v>
      </c>
      <c r="F712" s="53"/>
      <c r="G712" s="53">
        <v>1</v>
      </c>
      <c r="H712" s="53"/>
      <c r="I712" s="53">
        <f>+E712+F712-G712</f>
        <v>32</v>
      </c>
      <c r="J712" s="53">
        <v>35</v>
      </c>
      <c r="K712" s="54">
        <v>302</v>
      </c>
      <c r="L712" s="54">
        <f t="shared" si="0"/>
        <v>9664</v>
      </c>
      <c r="M712" s="8"/>
      <c r="N712" s="8"/>
      <c r="O712" s="9" t="s">
        <v>104</v>
      </c>
      <c r="P712" s="10"/>
    </row>
    <row r="713" spans="1:16" ht="49.5" customHeight="1">
      <c r="A713" s="51" t="s">
        <v>1493</v>
      </c>
      <c r="B713" s="52">
        <v>45791</v>
      </c>
      <c r="C713" s="44" t="s">
        <v>1494</v>
      </c>
      <c r="D713" s="51" t="s">
        <v>49</v>
      </c>
      <c r="E713" s="53">
        <v>1</v>
      </c>
      <c r="F713" s="53"/>
      <c r="G713" s="53"/>
      <c r="H713" s="53"/>
      <c r="I713" s="53">
        <f>+E713+F713-G713</f>
        <v>1</v>
      </c>
      <c r="J713" s="53"/>
      <c r="K713" s="54"/>
      <c r="L713" s="54">
        <f t="shared" si="0"/>
        <v>0</v>
      </c>
      <c r="M713" s="8"/>
      <c r="N713" s="8"/>
      <c r="O713" s="9"/>
      <c r="P713" s="10"/>
    </row>
    <row r="714" spans="1:16" ht="49.5" customHeight="1">
      <c r="A714" s="51" t="s">
        <v>1495</v>
      </c>
      <c r="B714" s="52">
        <v>45786</v>
      </c>
      <c r="C714" s="44" t="s">
        <v>1496</v>
      </c>
      <c r="D714" s="51" t="s">
        <v>49</v>
      </c>
      <c r="E714" s="53">
        <v>0</v>
      </c>
      <c r="F714" s="53"/>
      <c r="G714" s="53"/>
      <c r="H714" s="53"/>
      <c r="I714" s="53">
        <f>+E714+F714-G714</f>
        <v>0</v>
      </c>
      <c r="J714" s="53"/>
      <c r="K714" s="54">
        <v>450</v>
      </c>
      <c r="L714" s="54">
        <f t="shared" si="0"/>
        <v>0</v>
      </c>
      <c r="M714" s="8"/>
      <c r="N714" s="8"/>
      <c r="O714" s="9" t="s">
        <v>217</v>
      </c>
      <c r="P714" s="10"/>
    </row>
    <row r="715" spans="1:16" ht="49.5" customHeight="1">
      <c r="A715" s="51" t="s">
        <v>1497</v>
      </c>
      <c r="B715" s="52">
        <v>45761</v>
      </c>
      <c r="C715" s="44" t="s">
        <v>1498</v>
      </c>
      <c r="D715" s="51" t="s">
        <v>528</v>
      </c>
      <c r="E715" s="53">
        <v>0</v>
      </c>
      <c r="F715" s="53"/>
      <c r="G715" s="53"/>
      <c r="H715" s="53"/>
      <c r="I715" s="53">
        <f>+E715+F715-G715</f>
        <v>0</v>
      </c>
      <c r="J715" s="53"/>
      <c r="K715" s="54">
        <v>340</v>
      </c>
      <c r="L715" s="54">
        <f t="shared" si="0"/>
        <v>0</v>
      </c>
      <c r="M715" s="8"/>
      <c r="N715" s="8"/>
      <c r="O715" s="9" t="s">
        <v>17</v>
      </c>
      <c r="P715" s="10"/>
    </row>
    <row r="716" spans="1:16" ht="49.5" customHeight="1">
      <c r="A716" s="51" t="s">
        <v>1499</v>
      </c>
      <c r="B716" s="52">
        <v>45761</v>
      </c>
      <c r="C716" s="44" t="s">
        <v>1500</v>
      </c>
      <c r="D716" s="51" t="s">
        <v>49</v>
      </c>
      <c r="E716" s="53">
        <v>0</v>
      </c>
      <c r="F716" s="53"/>
      <c r="G716" s="53"/>
      <c r="H716" s="53"/>
      <c r="I716" s="53">
        <f>+E716+F716-G716</f>
        <v>0</v>
      </c>
      <c r="J716" s="53"/>
      <c r="K716" s="54">
        <v>326.33</v>
      </c>
      <c r="L716" s="54">
        <f t="shared" si="0"/>
        <v>0</v>
      </c>
      <c r="M716" s="8"/>
      <c r="N716" s="8"/>
      <c r="O716" s="9" t="s">
        <v>1501</v>
      </c>
      <c r="P716" s="10"/>
    </row>
    <row r="717" spans="1:16" ht="49.5" customHeight="1">
      <c r="A717" s="51" t="s">
        <v>1502</v>
      </c>
      <c r="B717" s="52">
        <v>45804</v>
      </c>
      <c r="C717" s="44" t="s">
        <v>1503</v>
      </c>
      <c r="D717" s="51" t="s">
        <v>49</v>
      </c>
      <c r="E717" s="53">
        <v>23</v>
      </c>
      <c r="F717" s="53"/>
      <c r="G717" s="53"/>
      <c r="H717" s="53"/>
      <c r="I717" s="53">
        <f>+E717+F717-G717</f>
        <v>23</v>
      </c>
      <c r="J717" s="53"/>
      <c r="K717" s="54">
        <v>1083</v>
      </c>
      <c r="L717" s="54">
        <f t="shared" si="0"/>
        <v>24909</v>
      </c>
      <c r="M717" s="8"/>
      <c r="N717" s="8"/>
      <c r="O717" s="9" t="s">
        <v>50</v>
      </c>
      <c r="P717" s="10"/>
    </row>
    <row r="718" spans="1:16" ht="49.5" customHeight="1">
      <c r="A718" s="51" t="s">
        <v>1504</v>
      </c>
      <c r="B718" s="52">
        <v>45804</v>
      </c>
      <c r="C718" s="44" t="s">
        <v>1505</v>
      </c>
      <c r="D718" s="51" t="s">
        <v>49</v>
      </c>
      <c r="E718" s="53">
        <v>24</v>
      </c>
      <c r="F718" s="53"/>
      <c r="G718" s="53"/>
      <c r="H718" s="53"/>
      <c r="I718" s="53">
        <f>+E718+F718-G718</f>
        <v>24</v>
      </c>
      <c r="J718" s="53"/>
      <c r="K718" s="54">
        <v>1430</v>
      </c>
      <c r="L718" s="54">
        <f t="shared" si="0"/>
        <v>34320</v>
      </c>
      <c r="M718" s="8"/>
      <c r="N718" s="8"/>
      <c r="O718" s="9" t="s">
        <v>50</v>
      </c>
      <c r="P718" s="10"/>
    </row>
    <row r="719" spans="1:16" ht="49.5" customHeight="1">
      <c r="A719" s="51" t="s">
        <v>1506</v>
      </c>
      <c r="B719" s="52">
        <v>45877</v>
      </c>
      <c r="C719" s="44" t="s">
        <v>1507</v>
      </c>
      <c r="D719" s="51" t="s">
        <v>49</v>
      </c>
      <c r="E719" s="53">
        <v>60</v>
      </c>
      <c r="F719" s="53"/>
      <c r="G719" s="53"/>
      <c r="H719" s="53"/>
      <c r="I719" s="53">
        <f>+E719+F719-G719</f>
        <v>60</v>
      </c>
      <c r="J719" s="53"/>
      <c r="K719" s="54">
        <v>979</v>
      </c>
      <c r="L719" s="54">
        <f t="shared" si="0"/>
        <v>58740</v>
      </c>
      <c r="M719" s="8"/>
      <c r="N719" s="8"/>
      <c r="O719" s="9" t="s">
        <v>50</v>
      </c>
      <c r="P719" s="10"/>
    </row>
    <row r="720" spans="1:16" ht="49.5" customHeight="1">
      <c r="A720" s="51" t="s">
        <v>1508</v>
      </c>
      <c r="B720" s="52" t="s">
        <v>945</v>
      </c>
      <c r="C720" s="44" t="s">
        <v>1509</v>
      </c>
      <c r="D720" s="51" t="s">
        <v>49</v>
      </c>
      <c r="E720" s="53">
        <v>2</v>
      </c>
      <c r="F720" s="53"/>
      <c r="G720" s="53"/>
      <c r="H720" s="53"/>
      <c r="I720" s="53">
        <f>+E720+F720-G720</f>
        <v>2</v>
      </c>
      <c r="J720" s="53">
        <v>2</v>
      </c>
      <c r="K720" s="54">
        <v>1357</v>
      </c>
      <c r="L720" s="54">
        <f t="shared" si="0"/>
        <v>2714</v>
      </c>
      <c r="M720" s="8"/>
      <c r="N720" s="8"/>
      <c r="O720" s="9" t="s">
        <v>50</v>
      </c>
      <c r="P720" s="10"/>
    </row>
    <row r="721" spans="1:16" ht="49.5" customHeight="1">
      <c r="A721" s="51" t="s">
        <v>1510</v>
      </c>
      <c r="B721" s="52"/>
      <c r="C721" s="44" t="s">
        <v>1511</v>
      </c>
      <c r="D721" s="51" t="s">
        <v>49</v>
      </c>
      <c r="E721" s="53">
        <v>36</v>
      </c>
      <c r="F721" s="53"/>
      <c r="G721" s="53"/>
      <c r="H721" s="53"/>
      <c r="I721" s="53">
        <f>+E721+F721-G721</f>
        <v>36</v>
      </c>
      <c r="J721" s="53"/>
      <c r="K721" s="54">
        <v>40.119999999999997</v>
      </c>
      <c r="L721" s="54">
        <f t="shared" si="0"/>
        <v>1444.32</v>
      </c>
      <c r="M721" s="8"/>
      <c r="N721" s="8"/>
      <c r="O721" s="9" t="s">
        <v>28</v>
      </c>
      <c r="P721" s="10"/>
    </row>
    <row r="722" spans="1:16" ht="49.5" customHeight="1">
      <c r="A722" s="51" t="s">
        <v>1512</v>
      </c>
      <c r="B722" s="52">
        <v>45799</v>
      </c>
      <c r="C722" s="44" t="s">
        <v>1513</v>
      </c>
      <c r="D722" s="51" t="s">
        <v>49</v>
      </c>
      <c r="E722" s="53">
        <v>45</v>
      </c>
      <c r="F722" s="53"/>
      <c r="G722" s="53"/>
      <c r="H722" s="53"/>
      <c r="I722" s="53">
        <f>+E722+F722-G722</f>
        <v>45</v>
      </c>
      <c r="J722" s="53">
        <v>48</v>
      </c>
      <c r="K722" s="54">
        <v>68</v>
      </c>
      <c r="L722" s="54">
        <f t="shared" si="0"/>
        <v>3060</v>
      </c>
      <c r="M722" s="8"/>
      <c r="N722" s="8"/>
      <c r="O722" s="9" t="s">
        <v>104</v>
      </c>
      <c r="P722" s="10"/>
    </row>
    <row r="723" spans="1:16" ht="49.5" customHeight="1">
      <c r="A723" s="51" t="s">
        <v>1514</v>
      </c>
      <c r="B723" s="52"/>
      <c r="C723" s="44" t="s">
        <v>1515</v>
      </c>
      <c r="D723" s="51" t="s">
        <v>49</v>
      </c>
      <c r="E723" s="53">
        <v>4</v>
      </c>
      <c r="F723" s="53"/>
      <c r="G723" s="53"/>
      <c r="H723" s="53"/>
      <c r="I723" s="53">
        <f>+E723+F723-G723</f>
        <v>4</v>
      </c>
      <c r="J723" s="53"/>
      <c r="K723" s="54">
        <v>11422</v>
      </c>
      <c r="L723" s="54">
        <f t="shared" si="0"/>
        <v>45688</v>
      </c>
      <c r="M723" s="8"/>
      <c r="N723" s="8"/>
      <c r="O723" s="9" t="s">
        <v>24</v>
      </c>
      <c r="P723" s="10"/>
    </row>
    <row r="724" spans="1:16" ht="49.5" customHeight="1">
      <c r="A724" s="51" t="s">
        <v>1516</v>
      </c>
      <c r="B724" s="52"/>
      <c r="C724" s="44" t="s">
        <v>1517</v>
      </c>
      <c r="D724" s="51" t="s">
        <v>49</v>
      </c>
      <c r="E724" s="53">
        <v>1</v>
      </c>
      <c r="F724" s="53"/>
      <c r="G724" s="53"/>
      <c r="H724" s="53"/>
      <c r="I724" s="53">
        <f>+E724+F724-G724</f>
        <v>1</v>
      </c>
      <c r="J724" s="53"/>
      <c r="K724" s="54">
        <v>93</v>
      </c>
      <c r="L724" s="54">
        <f t="shared" si="0"/>
        <v>93</v>
      </c>
      <c r="M724" s="8"/>
      <c r="N724" s="8"/>
      <c r="O724" s="9" t="s">
        <v>24</v>
      </c>
      <c r="P724" s="10"/>
    </row>
    <row r="725" spans="1:16" ht="49.5" customHeight="1">
      <c r="A725" s="51" t="s">
        <v>1518</v>
      </c>
      <c r="B725" s="52"/>
      <c r="C725" s="44" t="s">
        <v>1519</v>
      </c>
      <c r="D725" s="51" t="s">
        <v>49</v>
      </c>
      <c r="E725" s="53">
        <v>2</v>
      </c>
      <c r="F725" s="53"/>
      <c r="G725" s="53"/>
      <c r="H725" s="53"/>
      <c r="I725" s="53">
        <f>+E725+F725-G725</f>
        <v>2</v>
      </c>
      <c r="J725" s="53"/>
      <c r="K725" s="54">
        <v>4500</v>
      </c>
      <c r="L725" s="54">
        <f t="shared" si="0"/>
        <v>9000</v>
      </c>
      <c r="M725" s="8"/>
      <c r="N725" s="8"/>
      <c r="O725" s="9" t="s">
        <v>24</v>
      </c>
      <c r="P725" s="10"/>
    </row>
    <row r="726" spans="1:16" ht="49.5" customHeight="1">
      <c r="A726" s="51" t="s">
        <v>1520</v>
      </c>
      <c r="B726" s="52" t="s">
        <v>945</v>
      </c>
      <c r="C726" s="44" t="s">
        <v>1521</v>
      </c>
      <c r="D726" s="51" t="s">
        <v>49</v>
      </c>
      <c r="E726" s="53">
        <v>5</v>
      </c>
      <c r="F726" s="53"/>
      <c r="G726" s="53"/>
      <c r="H726" s="53"/>
      <c r="I726" s="53">
        <f>+E726+F726-G726</f>
        <v>5</v>
      </c>
      <c r="J726" s="53"/>
      <c r="K726" s="54">
        <v>165</v>
      </c>
      <c r="L726" s="54">
        <f t="shared" si="0"/>
        <v>825</v>
      </c>
      <c r="M726" s="8"/>
      <c r="N726" s="8"/>
      <c r="O726" s="9" t="s">
        <v>50</v>
      </c>
      <c r="P726" s="10"/>
    </row>
    <row r="727" spans="1:16" ht="49.5" customHeight="1">
      <c r="A727" s="51" t="s">
        <v>1522</v>
      </c>
      <c r="B727" s="52"/>
      <c r="C727" s="44" t="s">
        <v>1523</v>
      </c>
      <c r="D727" s="51" t="s">
        <v>49</v>
      </c>
      <c r="E727" s="53">
        <v>2</v>
      </c>
      <c r="F727" s="53"/>
      <c r="G727" s="53"/>
      <c r="H727" s="53"/>
      <c r="I727" s="53">
        <f>+E727+F727-G727</f>
        <v>2</v>
      </c>
      <c r="J727" s="53"/>
      <c r="K727" s="54"/>
      <c r="L727" s="54">
        <f t="shared" si="0"/>
        <v>0</v>
      </c>
      <c r="M727" s="8"/>
      <c r="N727" s="8"/>
      <c r="O727" s="9" t="s">
        <v>17</v>
      </c>
      <c r="P727" s="10"/>
    </row>
    <row r="728" spans="1:16" ht="49.5" customHeight="1">
      <c r="A728" s="51" t="s">
        <v>1524</v>
      </c>
      <c r="B728" s="52">
        <v>45042</v>
      </c>
      <c r="C728" s="44" t="s">
        <v>1525</v>
      </c>
      <c r="D728" s="51" t="s">
        <v>49</v>
      </c>
      <c r="E728" s="53">
        <v>18</v>
      </c>
      <c r="F728" s="53"/>
      <c r="G728" s="53"/>
      <c r="H728" s="53"/>
      <c r="I728" s="53">
        <f>+E728+F728-G728</f>
        <v>18</v>
      </c>
      <c r="J728" s="53"/>
      <c r="K728" s="54">
        <v>1235</v>
      </c>
      <c r="L728" s="54">
        <f t="shared" si="0"/>
        <v>22230</v>
      </c>
      <c r="M728" s="8"/>
      <c r="N728" s="8"/>
      <c r="O728" s="9" t="s">
        <v>28</v>
      </c>
      <c r="P728" s="10"/>
    </row>
    <row r="729" spans="1:16" ht="49.5" customHeight="1">
      <c r="A729" s="51" t="s">
        <v>1526</v>
      </c>
      <c r="B729" s="52"/>
      <c r="C729" s="44" t="s">
        <v>1527</v>
      </c>
      <c r="D729" s="51" t="s">
        <v>49</v>
      </c>
      <c r="E729" s="53">
        <v>1</v>
      </c>
      <c r="F729" s="53"/>
      <c r="G729" s="53"/>
      <c r="H729" s="53"/>
      <c r="I729" s="53">
        <f>+E729+F729-G729</f>
        <v>1</v>
      </c>
      <c r="J729" s="53"/>
      <c r="K729" s="54">
        <v>4980</v>
      </c>
      <c r="L729" s="54">
        <f t="shared" si="0"/>
        <v>4980</v>
      </c>
      <c r="M729" s="8"/>
      <c r="N729" s="8"/>
      <c r="O729" s="9" t="s">
        <v>181</v>
      </c>
      <c r="P729" s="10"/>
    </row>
    <row r="730" spans="1:16" ht="49.5" customHeight="1">
      <c r="A730" s="51" t="s">
        <v>1528</v>
      </c>
      <c r="B730" s="52">
        <v>45803</v>
      </c>
      <c r="C730" s="44" t="s">
        <v>1529</v>
      </c>
      <c r="D730" s="51" t="s">
        <v>49</v>
      </c>
      <c r="E730" s="53">
        <v>195</v>
      </c>
      <c r="F730" s="53"/>
      <c r="G730" s="53">
        <f>1+1</f>
        <v>2</v>
      </c>
      <c r="H730" s="53"/>
      <c r="I730" s="53">
        <f>+E730+F730-G730</f>
        <v>193</v>
      </c>
      <c r="J730" s="53">
        <v>200</v>
      </c>
      <c r="K730" s="54">
        <v>71</v>
      </c>
      <c r="L730" s="54">
        <f t="shared" si="0"/>
        <v>13703</v>
      </c>
      <c r="M730" s="8"/>
      <c r="N730" s="8"/>
      <c r="O730" s="9" t="s">
        <v>104</v>
      </c>
      <c r="P730" s="10"/>
    </row>
    <row r="731" spans="1:16" ht="49.5" customHeight="1">
      <c r="A731" s="51" t="s">
        <v>1530</v>
      </c>
      <c r="B731" s="52" t="s">
        <v>1531</v>
      </c>
      <c r="C731" s="44" t="s">
        <v>1532</v>
      </c>
      <c r="D731" s="51" t="s">
        <v>49</v>
      </c>
      <c r="E731" s="53">
        <v>1</v>
      </c>
      <c r="F731" s="53"/>
      <c r="G731" s="53"/>
      <c r="H731" s="53"/>
      <c r="I731" s="53">
        <f>+E731+F731-G731</f>
        <v>1</v>
      </c>
      <c r="J731" s="53"/>
      <c r="K731" s="54">
        <v>1132.8</v>
      </c>
      <c r="L731" s="54">
        <f t="shared" si="0"/>
        <v>1132.8</v>
      </c>
      <c r="M731" s="8"/>
      <c r="N731" s="8"/>
      <c r="O731" s="9" t="s">
        <v>28</v>
      </c>
      <c r="P731" s="10"/>
    </row>
    <row r="732" spans="1:16" ht="49.5" customHeight="1">
      <c r="A732" s="51" t="s">
        <v>1533</v>
      </c>
      <c r="B732" s="52"/>
      <c r="C732" s="44" t="s">
        <v>1534</v>
      </c>
      <c r="D732" s="51" t="s">
        <v>49</v>
      </c>
      <c r="E732" s="53">
        <v>1</v>
      </c>
      <c r="F732" s="53"/>
      <c r="G732" s="53"/>
      <c r="H732" s="53"/>
      <c r="I732" s="53">
        <f>+E732+F732-G732</f>
        <v>1</v>
      </c>
      <c r="J732" s="53"/>
      <c r="K732" s="54">
        <v>165</v>
      </c>
      <c r="L732" s="54">
        <f t="shared" si="0"/>
        <v>165</v>
      </c>
      <c r="M732" s="8"/>
      <c r="N732" s="8"/>
      <c r="O732" s="9" t="s">
        <v>181</v>
      </c>
      <c r="P732" s="10"/>
    </row>
    <row r="733" spans="1:16" ht="49.5" customHeight="1">
      <c r="A733" s="51" t="s">
        <v>1535</v>
      </c>
      <c r="B733" s="52"/>
      <c r="C733" s="44" t="s">
        <v>1536</v>
      </c>
      <c r="D733" s="51" t="s">
        <v>49</v>
      </c>
      <c r="E733" s="53">
        <v>24</v>
      </c>
      <c r="F733" s="53"/>
      <c r="G733" s="53"/>
      <c r="H733" s="53"/>
      <c r="I733" s="53">
        <f>+E733+F733-G733</f>
        <v>24</v>
      </c>
      <c r="J733" s="53"/>
      <c r="K733" s="54">
        <v>200</v>
      </c>
      <c r="L733" s="54">
        <f t="shared" si="0"/>
        <v>4800</v>
      </c>
      <c r="M733" s="8"/>
      <c r="N733" s="8"/>
      <c r="O733" s="9" t="s">
        <v>71</v>
      </c>
      <c r="P733" s="10"/>
    </row>
    <row r="734" spans="1:16" ht="49.5" customHeight="1">
      <c r="A734" s="51" t="s">
        <v>1537</v>
      </c>
      <c r="B734" s="52"/>
      <c r="C734" s="44" t="s">
        <v>1538</v>
      </c>
      <c r="D734" s="51" t="s">
        <v>49</v>
      </c>
      <c r="E734" s="53">
        <v>2</v>
      </c>
      <c r="F734" s="53"/>
      <c r="G734" s="53"/>
      <c r="H734" s="53"/>
      <c r="I734" s="53">
        <f>+E734+F734-G734</f>
        <v>2</v>
      </c>
      <c r="J734" s="53"/>
      <c r="K734" s="54">
        <v>3268.75</v>
      </c>
      <c r="L734" s="54">
        <f t="shared" si="0"/>
        <v>6537.5</v>
      </c>
      <c r="M734" s="8"/>
      <c r="N734" s="8"/>
      <c r="O734" s="9" t="s">
        <v>229</v>
      </c>
      <c r="P734" s="10"/>
    </row>
    <row r="735" spans="1:16" ht="49.5" customHeight="1">
      <c r="A735" s="51" t="s">
        <v>1539</v>
      </c>
      <c r="B735" s="52">
        <v>45804</v>
      </c>
      <c r="C735" s="44" t="s">
        <v>1540</v>
      </c>
      <c r="D735" s="51" t="s">
        <v>49</v>
      </c>
      <c r="E735" s="53">
        <v>15</v>
      </c>
      <c r="F735" s="53"/>
      <c r="G735" s="53"/>
      <c r="H735" s="53"/>
      <c r="I735" s="53">
        <f>+E735+F735-G735</f>
        <v>15</v>
      </c>
      <c r="J735" s="53"/>
      <c r="K735" s="54">
        <v>20</v>
      </c>
      <c r="L735" s="54">
        <f t="shared" si="0"/>
        <v>300</v>
      </c>
      <c r="M735" s="8"/>
      <c r="N735" s="8"/>
      <c r="O735" s="9" t="s">
        <v>50</v>
      </c>
      <c r="P735" s="10"/>
    </row>
    <row r="736" spans="1:16" ht="49.5" customHeight="1">
      <c r="A736" s="51" t="s">
        <v>1541</v>
      </c>
      <c r="B736" s="52">
        <v>45804</v>
      </c>
      <c r="C736" s="44" t="s">
        <v>1542</v>
      </c>
      <c r="D736" s="51" t="s">
        <v>49</v>
      </c>
      <c r="E736" s="53">
        <v>15</v>
      </c>
      <c r="F736" s="53"/>
      <c r="G736" s="53"/>
      <c r="H736" s="53"/>
      <c r="I736" s="53">
        <f>+E736+F736-G736</f>
        <v>15</v>
      </c>
      <c r="J736" s="53"/>
      <c r="K736" s="54">
        <v>26</v>
      </c>
      <c r="L736" s="54">
        <f t="shared" si="0"/>
        <v>390</v>
      </c>
      <c r="M736" s="8"/>
      <c r="N736" s="8"/>
      <c r="O736" s="9" t="s">
        <v>50</v>
      </c>
      <c r="P736" s="10"/>
    </row>
    <row r="737" spans="1:16" ht="49.5" customHeight="1">
      <c r="A737" s="51" t="s">
        <v>1543</v>
      </c>
      <c r="B737" s="52"/>
      <c r="C737" s="44" t="s">
        <v>1544</v>
      </c>
      <c r="D737" s="51" t="s">
        <v>49</v>
      </c>
      <c r="E737" s="53">
        <v>32</v>
      </c>
      <c r="F737" s="53"/>
      <c r="G737" s="53"/>
      <c r="H737" s="53"/>
      <c r="I737" s="53">
        <f>+E737+F737-G737</f>
        <v>32</v>
      </c>
      <c r="J737" s="53"/>
      <c r="K737" s="54">
        <v>25.42</v>
      </c>
      <c r="L737" s="54">
        <f t="shared" si="0"/>
        <v>813.44</v>
      </c>
      <c r="M737" s="8"/>
      <c r="N737" s="8"/>
      <c r="O737" s="9" t="s">
        <v>178</v>
      </c>
      <c r="P737" s="10"/>
    </row>
    <row r="738" spans="1:16" ht="49.5" customHeight="1">
      <c r="A738" s="51" t="s">
        <v>1545</v>
      </c>
      <c r="B738" s="52"/>
      <c r="C738" s="44" t="s">
        <v>1546</v>
      </c>
      <c r="D738" s="51" t="s">
        <v>49</v>
      </c>
      <c r="E738" s="53">
        <v>10</v>
      </c>
      <c r="F738" s="53"/>
      <c r="G738" s="53"/>
      <c r="H738" s="53"/>
      <c r="I738" s="53">
        <f>+E738+F738-G738</f>
        <v>10</v>
      </c>
      <c r="J738" s="53"/>
      <c r="K738" s="54">
        <v>45</v>
      </c>
      <c r="L738" s="54">
        <f t="shared" si="0"/>
        <v>450</v>
      </c>
      <c r="M738" s="8"/>
      <c r="N738" s="8"/>
      <c r="O738" s="9" t="s">
        <v>178</v>
      </c>
      <c r="P738" s="10"/>
    </row>
    <row r="739" spans="1:16" ht="49.5" customHeight="1">
      <c r="A739" s="51" t="s">
        <v>1547</v>
      </c>
      <c r="B739" s="52">
        <v>44876</v>
      </c>
      <c r="C739" s="44" t="s">
        <v>1548</v>
      </c>
      <c r="D739" s="51" t="s">
        <v>49</v>
      </c>
      <c r="E739" s="53">
        <v>69</v>
      </c>
      <c r="F739" s="53"/>
      <c r="G739" s="53">
        <v>5</v>
      </c>
      <c r="H739" s="53"/>
      <c r="I739" s="53">
        <f>+E739+F739-G739</f>
        <v>64</v>
      </c>
      <c r="J739" s="53"/>
      <c r="K739" s="54">
        <v>48</v>
      </c>
      <c r="L739" s="54">
        <f t="shared" si="0"/>
        <v>3072</v>
      </c>
      <c r="M739" s="8"/>
      <c r="N739" s="8"/>
      <c r="O739" s="9" t="s">
        <v>178</v>
      </c>
      <c r="P739" s="10"/>
    </row>
    <row r="740" spans="1:16" ht="49.5" customHeight="1">
      <c r="A740" s="51" t="s">
        <v>1549</v>
      </c>
      <c r="B740" s="52">
        <v>44193</v>
      </c>
      <c r="C740" s="44" t="s">
        <v>1550</v>
      </c>
      <c r="D740" s="51" t="s">
        <v>49</v>
      </c>
      <c r="E740" s="53">
        <v>99</v>
      </c>
      <c r="F740" s="53"/>
      <c r="G740" s="53"/>
      <c r="H740" s="53"/>
      <c r="I740" s="53">
        <f>+E740+F740-G740</f>
        <v>99</v>
      </c>
      <c r="J740" s="53"/>
      <c r="K740" s="54">
        <v>25.42</v>
      </c>
      <c r="L740" s="54">
        <f t="shared" si="0"/>
        <v>2516.5800000000004</v>
      </c>
      <c r="M740" s="8"/>
      <c r="N740" s="8"/>
      <c r="O740" s="9" t="s">
        <v>178</v>
      </c>
      <c r="P740" s="10"/>
    </row>
    <row r="741" spans="1:16" ht="49.5" customHeight="1">
      <c r="A741" s="51" t="s">
        <v>1551</v>
      </c>
      <c r="B741" s="52" t="s">
        <v>1552</v>
      </c>
      <c r="C741" s="44" t="s">
        <v>1553</v>
      </c>
      <c r="D741" s="51" t="s">
        <v>49</v>
      </c>
      <c r="E741" s="53">
        <v>36</v>
      </c>
      <c r="F741" s="53"/>
      <c r="G741" s="53"/>
      <c r="H741" s="53"/>
      <c r="I741" s="53">
        <f>+E741+F741-G741</f>
        <v>36</v>
      </c>
      <c r="J741" s="53"/>
      <c r="K741" s="54">
        <v>25.42</v>
      </c>
      <c r="L741" s="54">
        <f t="shared" si="0"/>
        <v>915.12000000000012</v>
      </c>
      <c r="M741" s="8"/>
      <c r="N741" s="8"/>
      <c r="O741" s="9" t="s">
        <v>178</v>
      </c>
      <c r="P741" s="10"/>
    </row>
    <row r="742" spans="1:16" ht="49.5" customHeight="1">
      <c r="A742" s="51" t="s">
        <v>1554</v>
      </c>
      <c r="B742" s="52" t="s">
        <v>1552</v>
      </c>
      <c r="C742" s="44" t="s">
        <v>1555</v>
      </c>
      <c r="D742" s="51" t="s">
        <v>49</v>
      </c>
      <c r="E742" s="53">
        <v>0</v>
      </c>
      <c r="F742" s="53"/>
      <c r="G742" s="53"/>
      <c r="H742" s="53"/>
      <c r="I742" s="53">
        <f>+E742+F742-G742</f>
        <v>0</v>
      </c>
      <c r="J742" s="53"/>
      <c r="K742" s="54">
        <v>48</v>
      </c>
      <c r="L742" s="54">
        <f t="shared" si="0"/>
        <v>0</v>
      </c>
      <c r="M742" s="8"/>
      <c r="N742" s="8"/>
      <c r="O742" s="9" t="s">
        <v>178</v>
      </c>
      <c r="P742" s="10"/>
    </row>
    <row r="743" spans="1:16" ht="49.5" customHeight="1">
      <c r="A743" s="51" t="s">
        <v>1556</v>
      </c>
      <c r="B743" s="52">
        <v>44193</v>
      </c>
      <c r="C743" s="44" t="s">
        <v>1557</v>
      </c>
      <c r="D743" s="51" t="s">
        <v>49</v>
      </c>
      <c r="E743" s="53">
        <v>23</v>
      </c>
      <c r="F743" s="53"/>
      <c r="G743" s="53"/>
      <c r="H743" s="53"/>
      <c r="I743" s="53">
        <f>+E743+F743-G743</f>
        <v>23</v>
      </c>
      <c r="J743" s="53"/>
      <c r="K743" s="54">
        <v>25.42</v>
      </c>
      <c r="L743" s="54">
        <f t="shared" si="0"/>
        <v>584.66000000000008</v>
      </c>
      <c r="M743" s="8"/>
      <c r="N743" s="8"/>
      <c r="O743" s="9" t="s">
        <v>178</v>
      </c>
      <c r="P743" s="10"/>
    </row>
    <row r="744" spans="1:16" ht="49.5" customHeight="1">
      <c r="A744" s="51" t="s">
        <v>1558</v>
      </c>
      <c r="B744" s="52" t="s">
        <v>1552</v>
      </c>
      <c r="C744" s="44" t="s">
        <v>1559</v>
      </c>
      <c r="D744" s="51" t="s">
        <v>49</v>
      </c>
      <c r="E744" s="53">
        <v>11</v>
      </c>
      <c r="F744" s="53"/>
      <c r="G744" s="53"/>
      <c r="H744" s="53"/>
      <c r="I744" s="53">
        <f>+E744+F744-G744</f>
        <v>11</v>
      </c>
      <c r="J744" s="53"/>
      <c r="K744" s="54">
        <v>25.42</v>
      </c>
      <c r="L744" s="54">
        <f t="shared" si="0"/>
        <v>279.62</v>
      </c>
      <c r="M744" s="8"/>
      <c r="N744" s="8"/>
      <c r="O744" s="9" t="s">
        <v>178</v>
      </c>
      <c r="P744" s="10"/>
    </row>
    <row r="745" spans="1:16" ht="49.5" customHeight="1">
      <c r="A745" s="51" t="s">
        <v>1560</v>
      </c>
      <c r="B745" s="52">
        <v>44193</v>
      </c>
      <c r="C745" s="44" t="s">
        <v>1561</v>
      </c>
      <c r="D745" s="51" t="s">
        <v>49</v>
      </c>
      <c r="E745" s="53">
        <v>24</v>
      </c>
      <c r="F745" s="53"/>
      <c r="G745" s="53"/>
      <c r="H745" s="53"/>
      <c r="I745" s="53">
        <f>+E745+F745-G745</f>
        <v>24</v>
      </c>
      <c r="J745" s="53"/>
      <c r="K745" s="54">
        <v>25.42</v>
      </c>
      <c r="L745" s="54">
        <f t="shared" si="0"/>
        <v>610.08000000000004</v>
      </c>
      <c r="M745" s="8"/>
      <c r="N745" s="8"/>
      <c r="O745" s="9" t="s">
        <v>178</v>
      </c>
      <c r="P745" s="10"/>
    </row>
    <row r="746" spans="1:16" ht="49.5" customHeight="1">
      <c r="A746" s="51" t="s">
        <v>1562</v>
      </c>
      <c r="B746" s="52">
        <v>44193</v>
      </c>
      <c r="C746" s="44" t="s">
        <v>1563</v>
      </c>
      <c r="D746" s="51" t="s">
        <v>49</v>
      </c>
      <c r="E746" s="53">
        <v>4</v>
      </c>
      <c r="F746" s="53"/>
      <c r="G746" s="53"/>
      <c r="H746" s="53"/>
      <c r="I746" s="53">
        <f>+E746+F746-G746</f>
        <v>4</v>
      </c>
      <c r="J746" s="53"/>
      <c r="K746" s="54">
        <v>25.42</v>
      </c>
      <c r="L746" s="54">
        <f t="shared" si="0"/>
        <v>101.68</v>
      </c>
      <c r="M746" s="8"/>
      <c r="N746" s="8"/>
      <c r="O746" s="9" t="s">
        <v>178</v>
      </c>
      <c r="P746" s="10"/>
    </row>
    <row r="747" spans="1:16" ht="49.5" customHeight="1">
      <c r="A747" s="51" t="s">
        <v>1564</v>
      </c>
      <c r="B747" s="52">
        <v>44193</v>
      </c>
      <c r="C747" s="44" t="s">
        <v>1565</v>
      </c>
      <c r="D747" s="51" t="s">
        <v>49</v>
      </c>
      <c r="E747" s="53">
        <v>10</v>
      </c>
      <c r="F747" s="53"/>
      <c r="G747" s="53"/>
      <c r="H747" s="53"/>
      <c r="I747" s="53">
        <f>+E747+F747-G747</f>
        <v>10</v>
      </c>
      <c r="J747" s="53"/>
      <c r="K747" s="54">
        <v>25.42</v>
      </c>
      <c r="L747" s="54">
        <f t="shared" si="0"/>
        <v>254.20000000000002</v>
      </c>
      <c r="M747" s="8"/>
      <c r="N747" s="8"/>
      <c r="O747" s="9" t="s">
        <v>178</v>
      </c>
      <c r="P747" s="10"/>
    </row>
    <row r="748" spans="1:16" ht="49.5" customHeight="1">
      <c r="A748" s="51" t="s">
        <v>1566</v>
      </c>
      <c r="B748" s="52">
        <v>44193</v>
      </c>
      <c r="C748" s="44" t="s">
        <v>1567</v>
      </c>
      <c r="D748" s="51" t="s">
        <v>49</v>
      </c>
      <c r="E748" s="53">
        <v>40</v>
      </c>
      <c r="F748" s="53"/>
      <c r="G748" s="53"/>
      <c r="H748" s="53"/>
      <c r="I748" s="53">
        <f>+E748+F748-G748</f>
        <v>40</v>
      </c>
      <c r="J748" s="53"/>
      <c r="K748" s="54">
        <v>63</v>
      </c>
      <c r="L748" s="54">
        <f t="shared" si="0"/>
        <v>2520</v>
      </c>
      <c r="M748" s="8"/>
      <c r="N748" s="8"/>
      <c r="O748" s="9" t="s">
        <v>178</v>
      </c>
      <c r="P748" s="10"/>
    </row>
    <row r="749" spans="1:16" ht="49.5" customHeight="1">
      <c r="A749" s="51" t="s">
        <v>1568</v>
      </c>
      <c r="B749" s="52">
        <v>45469</v>
      </c>
      <c r="C749" s="44" t="s">
        <v>1569</v>
      </c>
      <c r="D749" s="51" t="s">
        <v>49</v>
      </c>
      <c r="E749" s="53">
        <v>1</v>
      </c>
      <c r="F749" s="53"/>
      <c r="G749" s="53"/>
      <c r="H749" s="53"/>
      <c r="I749" s="53">
        <f>+E749+F749-G749</f>
        <v>1</v>
      </c>
      <c r="J749" s="53"/>
      <c r="K749" s="54">
        <v>1559.9954</v>
      </c>
      <c r="L749" s="54">
        <f t="shared" si="0"/>
        <v>1559.9954</v>
      </c>
      <c r="M749" s="8"/>
      <c r="N749" s="8"/>
      <c r="O749" s="9" t="s">
        <v>240</v>
      </c>
      <c r="P749" s="10"/>
    </row>
    <row r="750" spans="1:16" ht="49.5" customHeight="1">
      <c r="A750" s="51" t="s">
        <v>1570</v>
      </c>
      <c r="B750" s="52">
        <v>45469</v>
      </c>
      <c r="C750" s="44" t="s">
        <v>1571</v>
      </c>
      <c r="D750" s="51" t="s">
        <v>49</v>
      </c>
      <c r="E750" s="53">
        <v>0</v>
      </c>
      <c r="F750" s="53"/>
      <c r="G750" s="53"/>
      <c r="H750" s="53"/>
      <c r="I750" s="53">
        <f>+E750+F750-G750</f>
        <v>0</v>
      </c>
      <c r="J750" s="53"/>
      <c r="K750" s="54">
        <v>1559.9954</v>
      </c>
      <c r="L750" s="54">
        <f t="shared" si="0"/>
        <v>0</v>
      </c>
      <c r="M750" s="8"/>
      <c r="N750" s="8"/>
      <c r="O750" s="9" t="s">
        <v>240</v>
      </c>
      <c r="P750" s="10"/>
    </row>
    <row r="751" spans="1:16" ht="49.5" customHeight="1">
      <c r="A751" s="51" t="s">
        <v>1572</v>
      </c>
      <c r="B751" s="52">
        <v>45469</v>
      </c>
      <c r="C751" s="44" t="s">
        <v>1573</v>
      </c>
      <c r="D751" s="51" t="s">
        <v>49</v>
      </c>
      <c r="E751" s="53">
        <v>2</v>
      </c>
      <c r="F751" s="53"/>
      <c r="G751" s="53"/>
      <c r="H751" s="53"/>
      <c r="I751" s="53">
        <f>+E751+F751-G751</f>
        <v>2</v>
      </c>
      <c r="J751" s="53"/>
      <c r="K751" s="54">
        <v>560.5</v>
      </c>
      <c r="L751" s="54">
        <f t="shared" si="0"/>
        <v>1121</v>
      </c>
      <c r="M751" s="8"/>
      <c r="N751" s="8"/>
      <c r="O751" s="9" t="s">
        <v>1101</v>
      </c>
      <c r="P751" s="10"/>
    </row>
    <row r="752" spans="1:16" ht="49.5" customHeight="1">
      <c r="A752" s="51" t="s">
        <v>1574</v>
      </c>
      <c r="B752" s="52">
        <v>44193</v>
      </c>
      <c r="C752" s="44" t="s">
        <v>1575</v>
      </c>
      <c r="D752" s="51" t="s">
        <v>49</v>
      </c>
      <c r="E752" s="53">
        <v>2</v>
      </c>
      <c r="F752" s="53"/>
      <c r="G752" s="53"/>
      <c r="H752" s="53"/>
      <c r="I752" s="53">
        <f>+E752+F752-G752</f>
        <v>2</v>
      </c>
      <c r="J752" s="53"/>
      <c r="K752" s="54">
        <v>1062</v>
      </c>
      <c r="L752" s="54">
        <f t="shared" si="0"/>
        <v>2124</v>
      </c>
      <c r="M752" s="8"/>
      <c r="N752" s="8"/>
      <c r="O752" s="9" t="s">
        <v>1101</v>
      </c>
      <c r="P752" s="10"/>
    </row>
    <row r="753" spans="1:16" ht="49.5" customHeight="1">
      <c r="A753" s="51" t="s">
        <v>1576</v>
      </c>
      <c r="B753" s="52" t="s">
        <v>14</v>
      </c>
      <c r="C753" s="44" t="s">
        <v>1577</v>
      </c>
      <c r="D753" s="51" t="s">
        <v>49</v>
      </c>
      <c r="E753" s="53">
        <v>0</v>
      </c>
      <c r="F753" s="53"/>
      <c r="G753" s="53"/>
      <c r="H753" s="53"/>
      <c r="I753" s="53">
        <f>+E753+F753-G753</f>
        <v>0</v>
      </c>
      <c r="J753" s="53"/>
      <c r="K753" s="54">
        <v>660.8</v>
      </c>
      <c r="L753" s="54">
        <f t="shared" si="0"/>
        <v>0</v>
      </c>
      <c r="M753" s="8"/>
      <c r="N753" s="8"/>
      <c r="O753" s="9" t="s">
        <v>1101</v>
      </c>
      <c r="P753" s="10"/>
    </row>
    <row r="754" spans="1:16" ht="49.5" customHeight="1">
      <c r="A754" s="51" t="s">
        <v>1578</v>
      </c>
      <c r="B754" s="52" t="s">
        <v>14</v>
      </c>
      <c r="C754" s="44" t="s">
        <v>1579</v>
      </c>
      <c r="D754" s="51" t="s">
        <v>49</v>
      </c>
      <c r="E754" s="53">
        <v>1</v>
      </c>
      <c r="F754" s="53"/>
      <c r="G754" s="53"/>
      <c r="H754" s="53"/>
      <c r="I754" s="53">
        <f>+E754+F754-G754</f>
        <v>1</v>
      </c>
      <c r="J754" s="53"/>
      <c r="K754" s="54">
        <v>0</v>
      </c>
      <c r="L754" s="54">
        <f t="shared" si="0"/>
        <v>0</v>
      </c>
      <c r="M754" s="8"/>
      <c r="N754" s="8"/>
      <c r="O754" s="9" t="s">
        <v>28</v>
      </c>
      <c r="P754" s="10"/>
    </row>
    <row r="755" spans="1:16" ht="49.5" customHeight="1">
      <c r="A755" s="51" t="s">
        <v>1580</v>
      </c>
      <c r="B755" s="52"/>
      <c r="C755" s="44" t="s">
        <v>1581</v>
      </c>
      <c r="D755" s="51" t="s">
        <v>49</v>
      </c>
      <c r="E755" s="53">
        <v>42</v>
      </c>
      <c r="F755" s="53"/>
      <c r="G755" s="53">
        <v>3</v>
      </c>
      <c r="H755" s="53"/>
      <c r="I755" s="53">
        <f>+E755+F755-G755</f>
        <v>39</v>
      </c>
      <c r="J755" s="53"/>
      <c r="K755" s="54"/>
      <c r="L755" s="54">
        <f t="shared" si="0"/>
        <v>0</v>
      </c>
      <c r="M755" s="8"/>
      <c r="N755" s="8"/>
      <c r="O755" s="9" t="s">
        <v>28</v>
      </c>
      <c r="P755" s="10"/>
    </row>
    <row r="756" spans="1:16" ht="49.5" customHeight="1">
      <c r="A756" s="51" t="s">
        <v>1582</v>
      </c>
      <c r="B756" s="52" t="s">
        <v>888</v>
      </c>
      <c r="C756" s="44" t="s">
        <v>1583</v>
      </c>
      <c r="D756" s="51" t="s">
        <v>49</v>
      </c>
      <c r="E756" s="53">
        <v>6</v>
      </c>
      <c r="F756" s="53"/>
      <c r="G756" s="53"/>
      <c r="H756" s="53"/>
      <c r="I756" s="53">
        <f>+E756+F756-G756</f>
        <v>6</v>
      </c>
      <c r="J756" s="53"/>
      <c r="K756" s="54">
        <v>189</v>
      </c>
      <c r="L756" s="54">
        <f t="shared" si="0"/>
        <v>1134</v>
      </c>
      <c r="M756" s="8"/>
      <c r="N756" s="8"/>
      <c r="O756" s="9" t="s">
        <v>28</v>
      </c>
      <c r="P756" s="10"/>
    </row>
    <row r="757" spans="1:16" ht="49.5" customHeight="1">
      <c r="A757" s="51" t="s">
        <v>1584</v>
      </c>
      <c r="B757" s="52" t="s">
        <v>888</v>
      </c>
      <c r="C757" s="44" t="s">
        <v>1585</v>
      </c>
      <c r="D757" s="51" t="s">
        <v>49</v>
      </c>
      <c r="E757" s="53">
        <v>26</v>
      </c>
      <c r="F757" s="53"/>
      <c r="G757" s="53">
        <v>7</v>
      </c>
      <c r="H757" s="53"/>
      <c r="I757" s="53">
        <f>+E757+F757-G757</f>
        <v>19</v>
      </c>
      <c r="J757" s="53"/>
      <c r="K757" s="54"/>
      <c r="L757" s="54">
        <f t="shared" si="0"/>
        <v>0</v>
      </c>
      <c r="M757" s="8"/>
      <c r="N757" s="8"/>
      <c r="O757" s="9" t="s">
        <v>28</v>
      </c>
      <c r="P757" s="10"/>
    </row>
    <row r="758" spans="1:16" ht="49.5" customHeight="1">
      <c r="A758" s="51" t="s">
        <v>1586</v>
      </c>
      <c r="B758" s="52"/>
      <c r="C758" s="44" t="s">
        <v>1587</v>
      </c>
      <c r="D758" s="51" t="s">
        <v>49</v>
      </c>
      <c r="E758" s="53">
        <v>5</v>
      </c>
      <c r="F758" s="53"/>
      <c r="G758" s="53"/>
      <c r="H758" s="53"/>
      <c r="I758" s="53">
        <f>+E758+F758-G758</f>
        <v>5</v>
      </c>
      <c r="J758" s="53"/>
      <c r="K758" s="54">
        <v>0</v>
      </c>
      <c r="L758" s="54">
        <f t="shared" si="0"/>
        <v>0</v>
      </c>
      <c r="M758" s="8"/>
      <c r="N758" s="8"/>
      <c r="O758" s="9" t="s">
        <v>28</v>
      </c>
      <c r="P758" s="10"/>
    </row>
    <row r="759" spans="1:16" ht="49.5" customHeight="1">
      <c r="A759" s="51" t="s">
        <v>1588</v>
      </c>
      <c r="B759" s="52" t="s">
        <v>888</v>
      </c>
      <c r="C759" s="44" t="s">
        <v>1589</v>
      </c>
      <c r="D759" s="51" t="s">
        <v>49</v>
      </c>
      <c r="E759" s="53">
        <v>6</v>
      </c>
      <c r="F759" s="53"/>
      <c r="G759" s="53"/>
      <c r="H759" s="53"/>
      <c r="I759" s="53">
        <f>+E759+F759-G759</f>
        <v>6</v>
      </c>
      <c r="J759" s="53"/>
      <c r="K759" s="54">
        <v>0</v>
      </c>
      <c r="L759" s="54">
        <f t="shared" si="0"/>
        <v>0</v>
      </c>
      <c r="M759" s="8"/>
      <c r="N759" s="8"/>
      <c r="O759" s="9" t="s">
        <v>28</v>
      </c>
      <c r="P759" s="10"/>
    </row>
    <row r="760" spans="1:16" ht="49.5" customHeight="1">
      <c r="A760" s="51" t="s">
        <v>1590</v>
      </c>
      <c r="B760" s="52"/>
      <c r="C760" s="44" t="s">
        <v>1591</v>
      </c>
      <c r="D760" s="51" t="s">
        <v>49</v>
      </c>
      <c r="E760" s="53">
        <v>11</v>
      </c>
      <c r="F760" s="53"/>
      <c r="G760" s="53"/>
      <c r="H760" s="53"/>
      <c r="I760" s="53">
        <f>+E760+F760-G760</f>
        <v>11</v>
      </c>
      <c r="J760" s="53"/>
      <c r="K760" s="54">
        <v>0</v>
      </c>
      <c r="L760" s="54">
        <f t="shared" si="0"/>
        <v>0</v>
      </c>
      <c r="M760" s="8"/>
      <c r="N760" s="8"/>
      <c r="O760" s="9" t="s">
        <v>28</v>
      </c>
      <c r="P760" s="10"/>
    </row>
    <row r="761" spans="1:16" ht="49.5" customHeight="1">
      <c r="A761" s="51" t="s">
        <v>1592</v>
      </c>
      <c r="B761" s="52"/>
      <c r="C761" s="44" t="s">
        <v>1593</v>
      </c>
      <c r="D761" s="51" t="s">
        <v>49</v>
      </c>
      <c r="E761" s="53">
        <v>28</v>
      </c>
      <c r="F761" s="53"/>
      <c r="G761" s="53"/>
      <c r="H761" s="53"/>
      <c r="I761" s="53">
        <f>+E761+F761-G761</f>
        <v>28</v>
      </c>
      <c r="J761" s="53"/>
      <c r="K761" s="54">
        <v>0</v>
      </c>
      <c r="L761" s="54">
        <f t="shared" si="0"/>
        <v>0</v>
      </c>
      <c r="M761" s="8"/>
      <c r="N761" s="8"/>
      <c r="O761" s="9" t="s">
        <v>28</v>
      </c>
      <c r="P761" s="10"/>
    </row>
    <row r="762" spans="1:16" ht="49.5" customHeight="1">
      <c r="A762" s="51" t="s">
        <v>1594</v>
      </c>
      <c r="B762" s="52">
        <v>45414</v>
      </c>
      <c r="C762" s="44" t="s">
        <v>1595</v>
      </c>
      <c r="D762" s="51" t="s">
        <v>49</v>
      </c>
      <c r="E762" s="53">
        <v>13</v>
      </c>
      <c r="F762" s="53"/>
      <c r="G762" s="53"/>
      <c r="H762" s="53"/>
      <c r="I762" s="53">
        <f>+E762+F762-G762</f>
        <v>13</v>
      </c>
      <c r="J762" s="53"/>
      <c r="K762" s="54">
        <v>189</v>
      </c>
      <c r="L762" s="54">
        <f t="shared" si="0"/>
        <v>2457</v>
      </c>
      <c r="M762" s="8"/>
      <c r="N762" s="8"/>
      <c r="O762" s="9" t="s">
        <v>28</v>
      </c>
      <c r="P762" s="10"/>
    </row>
    <row r="763" spans="1:16" ht="49.5" customHeight="1">
      <c r="A763" s="51" t="s">
        <v>1596</v>
      </c>
      <c r="B763" s="52">
        <v>45414</v>
      </c>
      <c r="C763" s="44" t="s">
        <v>1597</v>
      </c>
      <c r="D763" s="51" t="s">
        <v>49</v>
      </c>
      <c r="E763" s="53">
        <v>17</v>
      </c>
      <c r="F763" s="53"/>
      <c r="G763" s="53"/>
      <c r="H763" s="53"/>
      <c r="I763" s="53">
        <f>+E763+F763-G763</f>
        <v>17</v>
      </c>
      <c r="J763" s="53"/>
      <c r="K763" s="54">
        <v>239</v>
      </c>
      <c r="L763" s="54">
        <f t="shared" si="0"/>
        <v>4063</v>
      </c>
      <c r="M763" s="8"/>
      <c r="N763" s="8"/>
      <c r="O763" s="9" t="s">
        <v>17</v>
      </c>
      <c r="P763" s="10"/>
    </row>
    <row r="764" spans="1:16" ht="49.5" customHeight="1">
      <c r="A764" s="51" t="s">
        <v>1598</v>
      </c>
      <c r="B764" s="52">
        <v>44193</v>
      </c>
      <c r="C764" s="44" t="s">
        <v>1599</v>
      </c>
      <c r="D764" s="51" t="s">
        <v>49</v>
      </c>
      <c r="E764" s="53">
        <v>6</v>
      </c>
      <c r="F764" s="53"/>
      <c r="G764" s="53"/>
      <c r="H764" s="53"/>
      <c r="I764" s="53">
        <f>+E764+F764-G764</f>
        <v>6</v>
      </c>
      <c r="J764" s="53"/>
      <c r="K764" s="54"/>
      <c r="L764" s="54">
        <f t="shared" si="0"/>
        <v>0</v>
      </c>
      <c r="M764" s="8"/>
      <c r="N764" s="8"/>
      <c r="O764" s="9" t="s">
        <v>28</v>
      </c>
      <c r="P764" s="10"/>
    </row>
    <row r="765" spans="1:16" ht="49.5" customHeight="1">
      <c r="A765" s="51" t="s">
        <v>1600</v>
      </c>
      <c r="B765" s="55">
        <v>45828</v>
      </c>
      <c r="C765" s="44" t="s">
        <v>1601</v>
      </c>
      <c r="D765" s="51" t="s">
        <v>49</v>
      </c>
      <c r="E765" s="53">
        <v>4</v>
      </c>
      <c r="F765" s="53"/>
      <c r="G765" s="53"/>
      <c r="H765" s="53"/>
      <c r="I765" s="53">
        <f>+E765+F765-G765</f>
        <v>4</v>
      </c>
      <c r="J765" s="53"/>
      <c r="K765" s="54">
        <v>1593</v>
      </c>
      <c r="L765" s="54">
        <f t="shared" si="0"/>
        <v>6372</v>
      </c>
      <c r="M765" s="8"/>
      <c r="N765" s="8"/>
      <c r="O765" s="9" t="s">
        <v>24</v>
      </c>
      <c r="P765" s="10"/>
    </row>
    <row r="766" spans="1:16" ht="49.5" customHeight="1">
      <c r="A766" s="51" t="s">
        <v>1602</v>
      </c>
      <c r="B766" s="52">
        <v>45414</v>
      </c>
      <c r="C766" s="44" t="s">
        <v>1603</v>
      </c>
      <c r="D766" s="51" t="s">
        <v>49</v>
      </c>
      <c r="E766" s="53">
        <v>0</v>
      </c>
      <c r="F766" s="53"/>
      <c r="G766" s="53"/>
      <c r="H766" s="53"/>
      <c r="I766" s="53">
        <f>+E766+F766-G766</f>
        <v>0</v>
      </c>
      <c r="J766" s="53"/>
      <c r="K766" s="54">
        <v>1115.0999999999999</v>
      </c>
      <c r="L766" s="54">
        <f t="shared" si="0"/>
        <v>0</v>
      </c>
      <c r="M766" s="8"/>
      <c r="N766" s="8"/>
      <c r="O766" s="9" t="s">
        <v>240</v>
      </c>
      <c r="P766" s="10"/>
    </row>
    <row r="767" spans="1:16" ht="49.5" customHeight="1">
      <c r="A767" s="51" t="s">
        <v>1604</v>
      </c>
      <c r="B767" s="52">
        <v>45414</v>
      </c>
      <c r="C767" s="44" t="s">
        <v>1605</v>
      </c>
      <c r="D767" s="51" t="s">
        <v>49</v>
      </c>
      <c r="E767" s="53">
        <v>0</v>
      </c>
      <c r="F767" s="53"/>
      <c r="G767" s="53"/>
      <c r="H767" s="53"/>
      <c r="I767" s="53">
        <f>+E767+F767-G767</f>
        <v>0</v>
      </c>
      <c r="J767" s="53"/>
      <c r="K767" s="54"/>
      <c r="L767" s="54">
        <f t="shared" si="0"/>
        <v>0</v>
      </c>
      <c r="M767" s="8"/>
      <c r="N767" s="8">
        <f t="shared" ref="N767:N771" si="2">+I767*M767</f>
        <v>0</v>
      </c>
      <c r="O767" s="9" t="s">
        <v>240</v>
      </c>
      <c r="P767" s="10"/>
    </row>
    <row r="768" spans="1:16" ht="49.5" customHeight="1">
      <c r="A768" s="51" t="s">
        <v>1606</v>
      </c>
      <c r="B768" s="52">
        <v>45414</v>
      </c>
      <c r="C768" s="44" t="s">
        <v>1607</v>
      </c>
      <c r="D768" s="51" t="s">
        <v>49</v>
      </c>
      <c r="E768" s="53">
        <v>0</v>
      </c>
      <c r="F768" s="53"/>
      <c r="G768" s="53"/>
      <c r="H768" s="53"/>
      <c r="I768" s="53">
        <f>+E768+F768-G768</f>
        <v>0</v>
      </c>
      <c r="J768" s="53"/>
      <c r="K768" s="54"/>
      <c r="L768" s="54">
        <f t="shared" si="0"/>
        <v>0</v>
      </c>
      <c r="M768" s="8"/>
      <c r="N768" s="8">
        <f t="shared" si="2"/>
        <v>0</v>
      </c>
      <c r="O768" s="9" t="s">
        <v>240</v>
      </c>
      <c r="P768" s="10"/>
    </row>
    <row r="769" spans="1:16" ht="49.5" customHeight="1">
      <c r="A769" s="51" t="s">
        <v>1608</v>
      </c>
      <c r="B769" s="52">
        <v>45414</v>
      </c>
      <c r="C769" s="44" t="s">
        <v>1609</v>
      </c>
      <c r="D769" s="51" t="s">
        <v>49</v>
      </c>
      <c r="E769" s="53">
        <v>0</v>
      </c>
      <c r="F769" s="53"/>
      <c r="G769" s="53"/>
      <c r="H769" s="53"/>
      <c r="I769" s="53">
        <f>+E769+F769-G769</f>
        <v>0</v>
      </c>
      <c r="J769" s="53"/>
      <c r="K769" s="54"/>
      <c r="L769" s="54">
        <f t="shared" si="0"/>
        <v>0</v>
      </c>
      <c r="M769" s="8"/>
      <c r="N769" s="8">
        <f t="shared" si="2"/>
        <v>0</v>
      </c>
      <c r="O769" s="9" t="s">
        <v>240</v>
      </c>
      <c r="P769" s="10"/>
    </row>
    <row r="770" spans="1:16" ht="49.5" customHeight="1">
      <c r="A770" s="51" t="s">
        <v>1610</v>
      </c>
      <c r="B770" s="52">
        <v>45414</v>
      </c>
      <c r="C770" s="44" t="s">
        <v>1611</v>
      </c>
      <c r="D770" s="51" t="s">
        <v>49</v>
      </c>
      <c r="E770" s="53">
        <v>0</v>
      </c>
      <c r="F770" s="53"/>
      <c r="G770" s="53"/>
      <c r="H770" s="53"/>
      <c r="I770" s="53">
        <f>+E770+F770-G770</f>
        <v>0</v>
      </c>
      <c r="J770" s="53"/>
      <c r="K770" s="54"/>
      <c r="L770" s="54">
        <f t="shared" si="0"/>
        <v>0</v>
      </c>
      <c r="M770" s="8"/>
      <c r="N770" s="8">
        <f t="shared" si="2"/>
        <v>0</v>
      </c>
      <c r="O770" s="9" t="s">
        <v>240</v>
      </c>
      <c r="P770" s="10"/>
    </row>
    <row r="771" spans="1:16" ht="49.5" customHeight="1">
      <c r="A771" s="51" t="s">
        <v>1612</v>
      </c>
      <c r="B771" s="52">
        <v>45414</v>
      </c>
      <c r="C771" s="44" t="s">
        <v>1613</v>
      </c>
      <c r="D771" s="51" t="s">
        <v>49</v>
      </c>
      <c r="E771" s="53">
        <v>0</v>
      </c>
      <c r="F771" s="53"/>
      <c r="G771" s="53"/>
      <c r="H771" s="53"/>
      <c r="I771" s="53">
        <f>+E771+F771-G771</f>
        <v>0</v>
      </c>
      <c r="J771" s="53"/>
      <c r="K771" s="54"/>
      <c r="L771" s="54">
        <f t="shared" si="0"/>
        <v>0</v>
      </c>
      <c r="M771" s="8"/>
      <c r="N771" s="8">
        <f t="shared" si="2"/>
        <v>0</v>
      </c>
      <c r="O771" s="9" t="s">
        <v>240</v>
      </c>
      <c r="P771" s="10"/>
    </row>
    <row r="772" spans="1:16" ht="49.5" customHeight="1">
      <c r="A772" s="51" t="s">
        <v>1614</v>
      </c>
      <c r="B772" s="52">
        <v>45414</v>
      </c>
      <c r="C772" s="44" t="s">
        <v>1615</v>
      </c>
      <c r="D772" s="51" t="s">
        <v>49</v>
      </c>
      <c r="E772" s="53">
        <v>0</v>
      </c>
      <c r="F772" s="53"/>
      <c r="G772" s="53"/>
      <c r="H772" s="53"/>
      <c r="I772" s="53">
        <f>+E772+F772-G772</f>
        <v>0</v>
      </c>
      <c r="J772" s="53"/>
      <c r="K772" s="54">
        <v>3725.4</v>
      </c>
      <c r="L772" s="54">
        <f t="shared" si="0"/>
        <v>0</v>
      </c>
      <c r="M772" s="8"/>
      <c r="N772" s="8"/>
      <c r="O772" s="9" t="s">
        <v>240</v>
      </c>
      <c r="P772" s="10"/>
    </row>
    <row r="773" spans="1:16" ht="49.5" customHeight="1">
      <c r="A773" s="51" t="s">
        <v>1616</v>
      </c>
      <c r="B773" s="52">
        <v>45414</v>
      </c>
      <c r="C773" s="44" t="s">
        <v>1617</v>
      </c>
      <c r="D773" s="51" t="s">
        <v>49</v>
      </c>
      <c r="E773" s="53">
        <v>0</v>
      </c>
      <c r="F773" s="53"/>
      <c r="G773" s="53"/>
      <c r="H773" s="53"/>
      <c r="I773" s="53">
        <f>+E773+F773-G773</f>
        <v>0</v>
      </c>
      <c r="J773" s="53"/>
      <c r="K773" s="54">
        <v>3725.4</v>
      </c>
      <c r="L773" s="54">
        <f t="shared" si="0"/>
        <v>0</v>
      </c>
      <c r="M773" s="8"/>
      <c r="N773" s="8"/>
      <c r="O773" s="9" t="s">
        <v>240</v>
      </c>
      <c r="P773" s="10"/>
    </row>
    <row r="774" spans="1:16" ht="49.5" customHeight="1">
      <c r="A774" s="51" t="s">
        <v>1618</v>
      </c>
      <c r="B774" s="52">
        <v>45673</v>
      </c>
      <c r="C774" s="44" t="s">
        <v>1619</v>
      </c>
      <c r="D774" s="51" t="s">
        <v>49</v>
      </c>
      <c r="E774" s="53">
        <v>0</v>
      </c>
      <c r="F774" s="53"/>
      <c r="G774" s="53"/>
      <c r="H774" s="53"/>
      <c r="I774" s="53">
        <f>+E774+F774-G774</f>
        <v>0</v>
      </c>
      <c r="J774" s="53"/>
      <c r="K774" s="54">
        <v>2242</v>
      </c>
      <c r="L774" s="54">
        <f t="shared" si="0"/>
        <v>0</v>
      </c>
      <c r="M774" s="8"/>
      <c r="N774" s="8"/>
      <c r="O774" s="9" t="s">
        <v>240</v>
      </c>
      <c r="P774" s="10"/>
    </row>
    <row r="775" spans="1:16" ht="49.5" customHeight="1">
      <c r="A775" s="51" t="s">
        <v>1620</v>
      </c>
      <c r="B775" s="52">
        <v>45673</v>
      </c>
      <c r="C775" s="44" t="s">
        <v>1621</v>
      </c>
      <c r="D775" s="51" t="s">
        <v>49</v>
      </c>
      <c r="E775" s="53">
        <v>0</v>
      </c>
      <c r="F775" s="53"/>
      <c r="G775" s="53"/>
      <c r="H775" s="53"/>
      <c r="I775" s="53">
        <f>+E775+F775-G775</f>
        <v>0</v>
      </c>
      <c r="J775" s="53"/>
      <c r="K775" s="54">
        <v>2478</v>
      </c>
      <c r="L775" s="54">
        <f t="shared" si="0"/>
        <v>0</v>
      </c>
      <c r="M775" s="8"/>
      <c r="N775" s="8"/>
      <c r="O775" s="9" t="s">
        <v>240</v>
      </c>
      <c r="P775" s="10"/>
    </row>
    <row r="776" spans="1:16" ht="49.5" customHeight="1">
      <c r="A776" s="51" t="s">
        <v>1622</v>
      </c>
      <c r="B776" s="52">
        <v>45665</v>
      </c>
      <c r="C776" s="44" t="s">
        <v>1623</v>
      </c>
      <c r="D776" s="51" t="s">
        <v>49</v>
      </c>
      <c r="E776" s="53">
        <v>0</v>
      </c>
      <c r="F776" s="53"/>
      <c r="G776" s="53"/>
      <c r="H776" s="53"/>
      <c r="I776" s="53">
        <f>+E776+F776-G776</f>
        <v>0</v>
      </c>
      <c r="J776" s="53"/>
      <c r="K776" s="54">
        <v>880</v>
      </c>
      <c r="L776" s="54">
        <f t="shared" si="0"/>
        <v>0</v>
      </c>
      <c r="M776" s="8"/>
      <c r="N776" s="8"/>
      <c r="O776" s="9" t="s">
        <v>240</v>
      </c>
      <c r="P776" s="10"/>
    </row>
    <row r="777" spans="1:16" ht="49.5" customHeight="1">
      <c r="A777" s="51" t="s">
        <v>1624</v>
      </c>
      <c r="B777" s="52"/>
      <c r="C777" s="44" t="s">
        <v>1625</v>
      </c>
      <c r="D777" s="51" t="s">
        <v>49</v>
      </c>
      <c r="E777" s="53">
        <v>1</v>
      </c>
      <c r="F777" s="53"/>
      <c r="G777" s="53"/>
      <c r="H777" s="53"/>
      <c r="I777" s="53">
        <f>+E777+F777-G777</f>
        <v>1</v>
      </c>
      <c r="J777" s="53"/>
      <c r="K777" s="54">
        <v>1062</v>
      </c>
      <c r="L777" s="54">
        <f t="shared" si="0"/>
        <v>1062</v>
      </c>
      <c r="M777" s="8"/>
      <c r="N777" s="8"/>
      <c r="O777" s="9" t="s">
        <v>36</v>
      </c>
      <c r="P777" s="10"/>
    </row>
    <row r="778" spans="1:16" ht="49.5" customHeight="1">
      <c r="A778" s="51" t="s">
        <v>1626</v>
      </c>
      <c r="B778" s="52"/>
      <c r="C778" s="44" t="s">
        <v>1627</v>
      </c>
      <c r="D778" s="51" t="s">
        <v>49</v>
      </c>
      <c r="E778" s="53">
        <v>0</v>
      </c>
      <c r="F778" s="53"/>
      <c r="G778" s="53"/>
      <c r="H778" s="53"/>
      <c r="I778" s="53">
        <f>+E778+F778-G778</f>
        <v>0</v>
      </c>
      <c r="J778" s="53"/>
      <c r="K778" s="54">
        <v>295</v>
      </c>
      <c r="L778" s="54">
        <f t="shared" si="0"/>
        <v>0</v>
      </c>
      <c r="M778" s="8"/>
      <c r="N778" s="8"/>
      <c r="O778" s="9" t="s">
        <v>178</v>
      </c>
      <c r="P778" s="10"/>
    </row>
    <row r="779" spans="1:16" ht="49.5" customHeight="1">
      <c r="A779" s="51" t="s">
        <v>1628</v>
      </c>
      <c r="B779" s="52"/>
      <c r="C779" s="44" t="s">
        <v>1629</v>
      </c>
      <c r="D779" s="51" t="s">
        <v>49</v>
      </c>
      <c r="E779" s="53">
        <v>0</v>
      </c>
      <c r="F779" s="53"/>
      <c r="G779" s="53"/>
      <c r="H779" s="53"/>
      <c r="I779" s="53">
        <f>+E779+F779-G779</f>
        <v>0</v>
      </c>
      <c r="J779" s="53"/>
      <c r="K779" s="54">
        <v>295</v>
      </c>
      <c r="L779" s="54">
        <f t="shared" si="0"/>
        <v>0</v>
      </c>
      <c r="M779" s="8"/>
      <c r="N779" s="8"/>
      <c r="O779" s="9" t="s">
        <v>178</v>
      </c>
      <c r="P779" s="10"/>
    </row>
    <row r="780" spans="1:16" ht="49.5" customHeight="1">
      <c r="A780" s="51" t="s">
        <v>1630</v>
      </c>
      <c r="B780" s="52" t="s">
        <v>14</v>
      </c>
      <c r="C780" s="44" t="s">
        <v>1631</v>
      </c>
      <c r="D780" s="51" t="s">
        <v>49</v>
      </c>
      <c r="E780" s="53">
        <v>0</v>
      </c>
      <c r="F780" s="53"/>
      <c r="G780" s="53"/>
      <c r="H780" s="53"/>
      <c r="I780" s="53">
        <f>+E780+F780-G780</f>
        <v>0</v>
      </c>
      <c r="J780" s="53"/>
      <c r="K780" s="54">
        <v>58.9</v>
      </c>
      <c r="L780" s="54">
        <f t="shared" si="0"/>
        <v>0</v>
      </c>
      <c r="M780" s="8"/>
      <c r="N780" s="8"/>
      <c r="O780" s="9" t="s">
        <v>28</v>
      </c>
      <c r="P780" s="10"/>
    </row>
    <row r="781" spans="1:16" ht="49.5" customHeight="1">
      <c r="A781" s="51" t="s">
        <v>1632</v>
      </c>
      <c r="B781" s="52"/>
      <c r="C781" s="44" t="s">
        <v>1633</v>
      </c>
      <c r="D781" s="51" t="s">
        <v>49</v>
      </c>
      <c r="E781" s="53">
        <v>0</v>
      </c>
      <c r="F781" s="53"/>
      <c r="G781" s="53"/>
      <c r="H781" s="53"/>
      <c r="I781" s="53">
        <f>+E781+F781-G781</f>
        <v>0</v>
      </c>
      <c r="J781" s="53"/>
      <c r="K781" s="54">
        <v>51.13</v>
      </c>
      <c r="L781" s="54">
        <f t="shared" si="0"/>
        <v>0</v>
      </c>
      <c r="M781" s="8"/>
      <c r="N781" s="8"/>
      <c r="O781" s="9" t="s">
        <v>28</v>
      </c>
      <c r="P781" s="10"/>
    </row>
    <row r="782" spans="1:16" ht="49.5" customHeight="1">
      <c r="A782" s="51" t="s">
        <v>1634</v>
      </c>
      <c r="B782" s="52">
        <v>45852</v>
      </c>
      <c r="C782" s="44" t="s">
        <v>1635</v>
      </c>
      <c r="D782" s="51" t="s">
        <v>49</v>
      </c>
      <c r="E782" s="53">
        <v>972</v>
      </c>
      <c r="F782" s="53"/>
      <c r="G782" s="53"/>
      <c r="H782" s="53"/>
      <c r="I782" s="53">
        <f>+E782+F782-G782</f>
        <v>972</v>
      </c>
      <c r="J782" s="53">
        <v>396</v>
      </c>
      <c r="K782" s="54">
        <v>53.591665999999996</v>
      </c>
      <c r="L782" s="54">
        <f t="shared" si="0"/>
        <v>52091.099351999997</v>
      </c>
      <c r="M782" s="8"/>
      <c r="N782" s="8"/>
      <c r="O782" s="9" t="s">
        <v>28</v>
      </c>
      <c r="P782" s="10"/>
    </row>
    <row r="783" spans="1:16" ht="49.5" customHeight="1">
      <c r="A783" s="51" t="s">
        <v>1636</v>
      </c>
      <c r="B783" s="52">
        <v>45384</v>
      </c>
      <c r="C783" s="44" t="s">
        <v>1637</v>
      </c>
      <c r="D783" s="51" t="s">
        <v>49</v>
      </c>
      <c r="E783" s="53">
        <v>1</v>
      </c>
      <c r="F783" s="53"/>
      <c r="G783" s="53"/>
      <c r="H783" s="53"/>
      <c r="I783" s="53">
        <f>+E783+F783-G783</f>
        <v>1</v>
      </c>
      <c r="J783" s="53"/>
      <c r="K783" s="54">
        <v>725</v>
      </c>
      <c r="L783" s="54">
        <f t="shared" si="0"/>
        <v>725</v>
      </c>
      <c r="M783" s="8"/>
      <c r="N783" s="8"/>
      <c r="O783" s="12" t="s">
        <v>178</v>
      </c>
      <c r="P783" s="10"/>
    </row>
    <row r="784" spans="1:16" ht="49.5" customHeight="1">
      <c r="A784" s="51" t="s">
        <v>1638</v>
      </c>
      <c r="B784" s="52"/>
      <c r="C784" s="44" t="s">
        <v>1639</v>
      </c>
      <c r="D784" s="51" t="s">
        <v>49</v>
      </c>
      <c r="E784" s="53">
        <v>1</v>
      </c>
      <c r="F784" s="53"/>
      <c r="G784" s="53"/>
      <c r="H784" s="53"/>
      <c r="I784" s="53">
        <f>+E784+F784-G784</f>
        <v>1</v>
      </c>
      <c r="J784" s="53"/>
      <c r="K784" s="54">
        <v>0</v>
      </c>
      <c r="L784" s="54">
        <f t="shared" si="0"/>
        <v>0</v>
      </c>
      <c r="M784" s="8"/>
      <c r="N784" s="8"/>
      <c r="O784" s="9" t="s">
        <v>178</v>
      </c>
      <c r="P784" s="10"/>
    </row>
    <row r="785" spans="1:16" ht="49.5" customHeight="1">
      <c r="A785" s="51" t="s">
        <v>1640</v>
      </c>
      <c r="B785" s="52">
        <v>45499</v>
      </c>
      <c r="C785" s="44" t="s">
        <v>1641</v>
      </c>
      <c r="D785" s="51" t="s">
        <v>49</v>
      </c>
      <c r="E785" s="53">
        <v>3</v>
      </c>
      <c r="F785" s="53"/>
      <c r="G785" s="53"/>
      <c r="H785" s="53"/>
      <c r="I785" s="53">
        <f>+E785+F785-G785</f>
        <v>3</v>
      </c>
      <c r="J785" s="53"/>
      <c r="K785" s="54">
        <v>200</v>
      </c>
      <c r="L785" s="54">
        <f t="shared" si="0"/>
        <v>600</v>
      </c>
      <c r="M785" s="8"/>
      <c r="N785" s="8"/>
      <c r="O785" s="9" t="s">
        <v>178</v>
      </c>
      <c r="P785" s="10"/>
    </row>
    <row r="786" spans="1:16" ht="49.5" customHeight="1">
      <c r="A786" s="51" t="s">
        <v>1642</v>
      </c>
      <c r="B786" s="52" t="s">
        <v>1643</v>
      </c>
      <c r="C786" s="44" t="s">
        <v>1644</v>
      </c>
      <c r="D786" s="51" t="s">
        <v>49</v>
      </c>
      <c r="E786" s="53">
        <v>1530</v>
      </c>
      <c r="F786" s="53"/>
      <c r="G786" s="53"/>
      <c r="H786" s="53"/>
      <c r="I786" s="53">
        <f>+E786+F786-G786</f>
        <v>1530</v>
      </c>
      <c r="J786" s="53">
        <v>48</v>
      </c>
      <c r="K786" s="54">
        <v>115.05</v>
      </c>
      <c r="L786" s="54">
        <f t="shared" si="0"/>
        <v>176026.5</v>
      </c>
      <c r="M786" s="8"/>
      <c r="N786" s="8"/>
      <c r="O786" s="9" t="s">
        <v>28</v>
      </c>
      <c r="P786" s="10"/>
    </row>
    <row r="787" spans="1:16" ht="49.5" customHeight="1">
      <c r="A787" s="51" t="s">
        <v>1645</v>
      </c>
      <c r="B787" s="52"/>
      <c r="C787" s="44" t="s">
        <v>1646</v>
      </c>
      <c r="D787" s="51" t="s">
        <v>49</v>
      </c>
      <c r="E787" s="53">
        <v>46</v>
      </c>
      <c r="F787" s="53"/>
      <c r="G787" s="53">
        <v>1</v>
      </c>
      <c r="H787" s="53"/>
      <c r="I787" s="53">
        <f>+E787+F787-G787</f>
        <v>45</v>
      </c>
      <c r="J787" s="53"/>
      <c r="K787" s="54">
        <v>155</v>
      </c>
      <c r="L787" s="54">
        <f t="shared" si="0"/>
        <v>6975</v>
      </c>
      <c r="M787" s="8"/>
      <c r="N787" s="8"/>
      <c r="O787" s="9" t="s">
        <v>178</v>
      </c>
      <c r="P787" s="10"/>
    </row>
    <row r="788" spans="1:16" ht="49.5" customHeight="1">
      <c r="A788" s="51" t="s">
        <v>1647</v>
      </c>
      <c r="B788" s="52"/>
      <c r="C788" s="44" t="s">
        <v>1648</v>
      </c>
      <c r="D788" s="51" t="s">
        <v>49</v>
      </c>
      <c r="E788" s="53">
        <v>59</v>
      </c>
      <c r="F788" s="53"/>
      <c r="G788" s="53">
        <v>1</v>
      </c>
      <c r="H788" s="53"/>
      <c r="I788" s="53">
        <f>+E788+F788-G788</f>
        <v>58</v>
      </c>
      <c r="J788" s="53"/>
      <c r="K788" s="54">
        <v>155</v>
      </c>
      <c r="L788" s="54">
        <f t="shared" si="0"/>
        <v>8990</v>
      </c>
      <c r="M788" s="8"/>
      <c r="N788" s="8"/>
      <c r="O788" s="9" t="s">
        <v>178</v>
      </c>
      <c r="P788" s="10"/>
    </row>
    <row r="789" spans="1:16" ht="49.5" customHeight="1">
      <c r="A789" s="51" t="s">
        <v>1649</v>
      </c>
      <c r="B789" s="52"/>
      <c r="C789" s="44" t="s">
        <v>1650</v>
      </c>
      <c r="D789" s="51" t="s">
        <v>49</v>
      </c>
      <c r="E789" s="53">
        <v>2</v>
      </c>
      <c r="F789" s="53"/>
      <c r="G789" s="53"/>
      <c r="H789" s="53"/>
      <c r="I789" s="53">
        <f>+E789+F789-G789</f>
        <v>2</v>
      </c>
      <c r="J789" s="53"/>
      <c r="K789" s="54"/>
      <c r="L789" s="54">
        <f t="shared" si="0"/>
        <v>0</v>
      </c>
      <c r="M789" s="8"/>
      <c r="N789" s="8"/>
      <c r="O789" s="9" t="s">
        <v>17</v>
      </c>
      <c r="P789" s="10"/>
    </row>
    <row r="790" spans="1:16" ht="49.5" customHeight="1">
      <c r="A790" s="51" t="s">
        <v>1651</v>
      </c>
      <c r="B790" s="52" t="s">
        <v>34</v>
      </c>
      <c r="C790" s="44" t="s">
        <v>1652</v>
      </c>
      <c r="D790" s="51" t="s">
        <v>49</v>
      </c>
      <c r="E790" s="53">
        <v>3</v>
      </c>
      <c r="F790" s="53"/>
      <c r="G790" s="53"/>
      <c r="H790" s="53"/>
      <c r="I790" s="53">
        <f>+E790+F790-G790</f>
        <v>3</v>
      </c>
      <c r="J790" s="53"/>
      <c r="K790" s="54">
        <v>696.2</v>
      </c>
      <c r="L790" s="54">
        <f t="shared" si="0"/>
        <v>2088.6000000000004</v>
      </c>
      <c r="M790" s="8"/>
      <c r="N790" s="8"/>
      <c r="O790" s="9" t="s">
        <v>36</v>
      </c>
      <c r="P790" s="10"/>
    </row>
    <row r="791" spans="1:16" ht="49.5" customHeight="1">
      <c r="A791" s="51" t="s">
        <v>1653</v>
      </c>
      <c r="B791" s="52" t="s">
        <v>426</v>
      </c>
      <c r="C791" s="44" t="s">
        <v>1654</v>
      </c>
      <c r="D791" s="51" t="s">
        <v>49</v>
      </c>
      <c r="E791" s="53">
        <v>0</v>
      </c>
      <c r="F791" s="53"/>
      <c r="G791" s="53"/>
      <c r="H791" s="53"/>
      <c r="I791" s="53">
        <f>+E791+F791-G791</f>
        <v>0</v>
      </c>
      <c r="J791" s="53"/>
      <c r="K791" s="54">
        <v>300</v>
      </c>
      <c r="L791" s="54">
        <f t="shared" si="0"/>
        <v>0</v>
      </c>
      <c r="M791" s="8"/>
      <c r="N791" s="8"/>
      <c r="O791" s="9" t="s">
        <v>17</v>
      </c>
      <c r="P791" s="10"/>
    </row>
    <row r="792" spans="1:16" ht="49.5" customHeight="1">
      <c r="A792" s="51" t="s">
        <v>1655</v>
      </c>
      <c r="B792" s="55">
        <v>45783</v>
      </c>
      <c r="C792" s="44" t="s">
        <v>1656</v>
      </c>
      <c r="D792" s="56" t="s">
        <v>211</v>
      </c>
      <c r="E792" s="53">
        <v>25</v>
      </c>
      <c r="F792" s="53"/>
      <c r="G792" s="53"/>
      <c r="H792" s="53"/>
      <c r="I792" s="53">
        <f>+E792+F792-G792</f>
        <v>25</v>
      </c>
      <c r="J792" s="53"/>
      <c r="K792" s="54">
        <v>271.39999999999998</v>
      </c>
      <c r="L792" s="54">
        <f t="shared" si="0"/>
        <v>6784.9999999999991</v>
      </c>
      <c r="M792" s="8"/>
      <c r="N792" s="8"/>
      <c r="O792" s="9" t="s">
        <v>24</v>
      </c>
      <c r="P792" s="10"/>
    </row>
    <row r="793" spans="1:16" ht="49.5" customHeight="1">
      <c r="A793" s="51" t="s">
        <v>1657</v>
      </c>
      <c r="B793" s="52"/>
      <c r="C793" s="44" t="s">
        <v>1658</v>
      </c>
      <c r="D793" s="51" t="s">
        <v>49</v>
      </c>
      <c r="E793" s="53">
        <v>2</v>
      </c>
      <c r="F793" s="53"/>
      <c r="G793" s="53"/>
      <c r="H793" s="53"/>
      <c r="I793" s="53">
        <f>+E793+F793-G793</f>
        <v>2</v>
      </c>
      <c r="J793" s="53"/>
      <c r="K793" s="54">
        <v>206.54</v>
      </c>
      <c r="L793" s="54">
        <f t="shared" si="0"/>
        <v>413.08</v>
      </c>
      <c r="M793" s="8"/>
      <c r="N793" s="8"/>
      <c r="O793" s="9" t="s">
        <v>178</v>
      </c>
      <c r="P793" s="10"/>
    </row>
    <row r="794" spans="1:16" ht="49.5" customHeight="1">
      <c r="A794" s="51" t="s">
        <v>1659</v>
      </c>
      <c r="B794" s="52">
        <v>45300</v>
      </c>
      <c r="C794" s="44" t="s">
        <v>1660</v>
      </c>
      <c r="D794" s="51" t="s">
        <v>49</v>
      </c>
      <c r="E794" s="53">
        <v>5</v>
      </c>
      <c r="F794" s="53"/>
      <c r="G794" s="53"/>
      <c r="H794" s="53"/>
      <c r="I794" s="53">
        <f>+E794+F794-G794</f>
        <v>5</v>
      </c>
      <c r="J794" s="53"/>
      <c r="K794" s="54">
        <v>55</v>
      </c>
      <c r="L794" s="54">
        <f t="shared" si="0"/>
        <v>275</v>
      </c>
      <c r="M794" s="8"/>
      <c r="N794" s="8"/>
      <c r="O794" s="9" t="s">
        <v>178</v>
      </c>
      <c r="P794" s="10"/>
    </row>
    <row r="795" spans="1:16" ht="49.5" customHeight="1">
      <c r="A795" s="51" t="s">
        <v>1661</v>
      </c>
      <c r="B795" s="52" t="s">
        <v>888</v>
      </c>
      <c r="C795" s="44" t="s">
        <v>1662</v>
      </c>
      <c r="D795" s="51" t="s">
        <v>49</v>
      </c>
      <c r="E795" s="53">
        <v>84</v>
      </c>
      <c r="F795" s="53"/>
      <c r="G795" s="53"/>
      <c r="H795" s="53"/>
      <c r="I795" s="53">
        <f>+E795+F795-G795</f>
        <v>84</v>
      </c>
      <c r="J795" s="53"/>
      <c r="K795" s="54"/>
      <c r="L795" s="54">
        <f t="shared" si="0"/>
        <v>0</v>
      </c>
      <c r="M795" s="8"/>
      <c r="N795" s="8"/>
      <c r="O795" s="9" t="s">
        <v>178</v>
      </c>
      <c r="P795" s="10"/>
    </row>
    <row r="796" spans="1:16" ht="49.5" customHeight="1">
      <c r="A796" s="51" t="s">
        <v>1663</v>
      </c>
      <c r="B796" s="52">
        <v>45797</v>
      </c>
      <c r="C796" s="44" t="s">
        <v>1664</v>
      </c>
      <c r="D796" s="51" t="s">
        <v>27</v>
      </c>
      <c r="E796" s="53">
        <v>4</v>
      </c>
      <c r="F796" s="53"/>
      <c r="G796" s="53"/>
      <c r="H796" s="53"/>
      <c r="I796" s="53">
        <f>+E796+F796-G796</f>
        <v>4</v>
      </c>
      <c r="J796" s="53"/>
      <c r="K796" s="54">
        <v>2617</v>
      </c>
      <c r="L796" s="54">
        <f t="shared" si="0"/>
        <v>10468</v>
      </c>
      <c r="M796" s="8"/>
      <c r="N796" s="8"/>
      <c r="O796" s="9" t="s">
        <v>166</v>
      </c>
      <c r="P796" s="10"/>
    </row>
    <row r="797" spans="1:16" ht="49.5" customHeight="1">
      <c r="A797" s="51" t="s">
        <v>1665</v>
      </c>
      <c r="B797" s="52" t="s">
        <v>888</v>
      </c>
      <c r="C797" s="44" t="s">
        <v>1666</v>
      </c>
      <c r="D797" s="51" t="s">
        <v>49</v>
      </c>
      <c r="E797" s="53">
        <v>73</v>
      </c>
      <c r="F797" s="53"/>
      <c r="G797" s="53"/>
      <c r="H797" s="53"/>
      <c r="I797" s="53">
        <f>+E797+F797-G797</f>
        <v>73</v>
      </c>
      <c r="J797" s="53"/>
      <c r="K797" s="54">
        <v>1666</v>
      </c>
      <c r="L797" s="54">
        <f t="shared" si="0"/>
        <v>121618</v>
      </c>
      <c r="M797" s="8"/>
      <c r="N797" s="8"/>
      <c r="O797" s="9" t="s">
        <v>178</v>
      </c>
      <c r="P797" s="10"/>
    </row>
    <row r="798" spans="1:16" ht="49.5" customHeight="1">
      <c r="A798" s="51" t="s">
        <v>1667</v>
      </c>
      <c r="B798" s="52"/>
      <c r="C798" s="44" t="s">
        <v>1668</v>
      </c>
      <c r="D798" s="51" t="s">
        <v>49</v>
      </c>
      <c r="E798" s="53">
        <v>0</v>
      </c>
      <c r="F798" s="53"/>
      <c r="G798" s="53"/>
      <c r="H798" s="53"/>
      <c r="I798" s="53">
        <f>+E798+F798-G798</f>
        <v>0</v>
      </c>
      <c r="J798" s="53"/>
      <c r="K798" s="54"/>
      <c r="L798" s="54">
        <f t="shared" si="0"/>
        <v>0</v>
      </c>
      <c r="M798" s="8"/>
      <c r="N798" s="8"/>
      <c r="O798" s="9" t="s">
        <v>178</v>
      </c>
      <c r="P798" s="10"/>
    </row>
    <row r="799" spans="1:16" ht="49.5" customHeight="1">
      <c r="A799" s="51" t="s">
        <v>1669</v>
      </c>
      <c r="B799" s="52"/>
      <c r="C799" s="44" t="s">
        <v>1670</v>
      </c>
      <c r="D799" s="51" t="s">
        <v>49</v>
      </c>
      <c r="E799" s="53">
        <v>25</v>
      </c>
      <c r="F799" s="53"/>
      <c r="G799" s="53"/>
      <c r="H799" s="53"/>
      <c r="I799" s="53">
        <f>+E799+F799-G799</f>
        <v>25</v>
      </c>
      <c r="J799" s="53"/>
      <c r="K799" s="54">
        <v>740</v>
      </c>
      <c r="L799" s="54">
        <f t="shared" si="0"/>
        <v>18500</v>
      </c>
      <c r="M799" s="8"/>
      <c r="N799" s="8"/>
      <c r="O799" s="9" t="s">
        <v>178</v>
      </c>
      <c r="P799" s="10"/>
    </row>
    <row r="800" spans="1:16" ht="49.5" customHeight="1">
      <c r="A800" s="51" t="s">
        <v>1671</v>
      </c>
      <c r="B800" s="52">
        <v>45499</v>
      </c>
      <c r="C800" s="44" t="s">
        <v>1672</v>
      </c>
      <c r="D800" s="51" t="s">
        <v>49</v>
      </c>
      <c r="E800" s="53">
        <v>39</v>
      </c>
      <c r="F800" s="53"/>
      <c r="G800" s="53">
        <v>2</v>
      </c>
      <c r="H800" s="53"/>
      <c r="I800" s="53">
        <f>+E800+F800-G800</f>
        <v>37</v>
      </c>
      <c r="J800" s="53"/>
      <c r="K800" s="54">
        <v>510.66</v>
      </c>
      <c r="L800" s="54">
        <f t="shared" si="0"/>
        <v>18894.420000000002</v>
      </c>
      <c r="M800" s="8"/>
      <c r="N800" s="8"/>
      <c r="O800" s="9" t="s">
        <v>32</v>
      </c>
      <c r="P800" s="10"/>
    </row>
    <row r="801" spans="1:16" ht="49.5" customHeight="1">
      <c r="A801" s="51" t="s">
        <v>1673</v>
      </c>
      <c r="B801" s="52">
        <v>45499</v>
      </c>
      <c r="C801" s="44" t="s">
        <v>1674</v>
      </c>
      <c r="D801" s="51" t="s">
        <v>49</v>
      </c>
      <c r="E801" s="53">
        <v>2</v>
      </c>
      <c r="F801" s="53"/>
      <c r="G801" s="53"/>
      <c r="H801" s="53"/>
      <c r="I801" s="53">
        <f>+E801+F801-G801</f>
        <v>2</v>
      </c>
      <c r="J801" s="53"/>
      <c r="K801" s="54">
        <v>426</v>
      </c>
      <c r="L801" s="54">
        <f t="shared" si="0"/>
        <v>852</v>
      </c>
      <c r="M801" s="8"/>
      <c r="N801" s="8"/>
      <c r="O801" s="9" t="s">
        <v>835</v>
      </c>
      <c r="P801" s="10"/>
    </row>
    <row r="802" spans="1:16" ht="49.5" customHeight="1">
      <c r="A802" s="51" t="s">
        <v>1675</v>
      </c>
      <c r="B802" s="52">
        <v>45499</v>
      </c>
      <c r="C802" s="44" t="s">
        <v>1676</v>
      </c>
      <c r="D802" s="51" t="s">
        <v>49</v>
      </c>
      <c r="E802" s="53">
        <v>4</v>
      </c>
      <c r="F802" s="53"/>
      <c r="G802" s="53"/>
      <c r="H802" s="53"/>
      <c r="I802" s="53">
        <f>+E802+F802-G802</f>
        <v>4</v>
      </c>
      <c r="J802" s="53"/>
      <c r="K802" s="54">
        <v>208.86</v>
      </c>
      <c r="L802" s="54">
        <f t="shared" si="0"/>
        <v>835.44</v>
      </c>
      <c r="M802" s="8"/>
      <c r="N802" s="8"/>
      <c r="O802" s="9" t="s">
        <v>178</v>
      </c>
      <c r="P802" s="10"/>
    </row>
    <row r="803" spans="1:16" ht="49.5" customHeight="1">
      <c r="A803" s="51" t="s">
        <v>1677</v>
      </c>
      <c r="B803" s="52">
        <v>44193</v>
      </c>
      <c r="C803" s="44" t="s">
        <v>1678</v>
      </c>
      <c r="D803" s="51" t="s">
        <v>49</v>
      </c>
      <c r="E803" s="53">
        <v>2</v>
      </c>
      <c r="F803" s="53"/>
      <c r="G803" s="53"/>
      <c r="H803" s="53"/>
      <c r="I803" s="53">
        <f>+E803+F803-G803</f>
        <v>2</v>
      </c>
      <c r="J803" s="53"/>
      <c r="K803" s="54">
        <v>81.540000000000006</v>
      </c>
      <c r="L803" s="54">
        <f t="shared" si="0"/>
        <v>163.08000000000001</v>
      </c>
      <c r="M803" s="8"/>
      <c r="N803" s="8"/>
      <c r="O803" s="9" t="s">
        <v>50</v>
      </c>
      <c r="P803" s="10"/>
    </row>
    <row r="804" spans="1:16" ht="49.5" customHeight="1">
      <c r="A804" s="51" t="s">
        <v>1679</v>
      </c>
      <c r="B804" s="55">
        <v>45813</v>
      </c>
      <c r="C804" s="44" t="s">
        <v>1680</v>
      </c>
      <c r="D804" s="56" t="s">
        <v>49</v>
      </c>
      <c r="E804" s="53">
        <v>0</v>
      </c>
      <c r="F804" s="53"/>
      <c r="G804" s="53"/>
      <c r="H804" s="53"/>
      <c r="I804" s="53">
        <f>+E804+F804-G804</f>
        <v>0</v>
      </c>
      <c r="J804" s="53"/>
      <c r="K804" s="54">
        <v>487</v>
      </c>
      <c r="L804" s="54">
        <f t="shared" si="0"/>
        <v>0</v>
      </c>
      <c r="M804" s="8"/>
      <c r="N804" s="8"/>
      <c r="O804" s="9" t="s">
        <v>217</v>
      </c>
      <c r="P804" s="10"/>
    </row>
    <row r="805" spans="1:16" ht="49.5" customHeight="1">
      <c r="A805" s="51" t="s">
        <v>1681</v>
      </c>
      <c r="B805" s="55">
        <v>45813</v>
      </c>
      <c r="C805" s="44" t="s">
        <v>1682</v>
      </c>
      <c r="D805" s="56" t="s">
        <v>49</v>
      </c>
      <c r="E805" s="53">
        <v>0</v>
      </c>
      <c r="F805" s="53"/>
      <c r="G805" s="53"/>
      <c r="H805" s="53"/>
      <c r="I805" s="53">
        <f>+E805+F805-G805</f>
        <v>0</v>
      </c>
      <c r="J805" s="53"/>
      <c r="K805" s="54">
        <v>651</v>
      </c>
      <c r="L805" s="54">
        <f t="shared" si="0"/>
        <v>0</v>
      </c>
      <c r="M805" s="8"/>
      <c r="N805" s="8"/>
      <c r="O805" s="9" t="s">
        <v>217</v>
      </c>
      <c r="P805" s="10"/>
    </row>
    <row r="806" spans="1:16" ht="49.5" customHeight="1">
      <c r="A806" s="51" t="s">
        <v>1683</v>
      </c>
      <c r="B806" s="52" t="s">
        <v>1684</v>
      </c>
      <c r="C806" s="44" t="s">
        <v>1685</v>
      </c>
      <c r="D806" s="51" t="s">
        <v>49</v>
      </c>
      <c r="E806" s="53">
        <v>200</v>
      </c>
      <c r="F806" s="53"/>
      <c r="G806" s="53"/>
      <c r="H806" s="53"/>
      <c r="I806" s="53">
        <f>+E806+F806-G806</f>
        <v>200</v>
      </c>
      <c r="J806" s="53"/>
      <c r="K806" s="54"/>
      <c r="L806" s="54">
        <f t="shared" si="0"/>
        <v>0</v>
      </c>
      <c r="M806" s="8"/>
      <c r="N806" s="8"/>
      <c r="O806" s="9" t="s">
        <v>194</v>
      </c>
      <c r="P806" s="10"/>
    </row>
    <row r="807" spans="1:16" ht="49.5" customHeight="1">
      <c r="A807" s="51" t="s">
        <v>1686</v>
      </c>
      <c r="B807" s="52" t="s">
        <v>1684</v>
      </c>
      <c r="C807" s="44" t="s">
        <v>1687</v>
      </c>
      <c r="D807" s="51" t="s">
        <v>49</v>
      </c>
      <c r="E807" s="53">
        <v>0</v>
      </c>
      <c r="F807" s="53"/>
      <c r="G807" s="53"/>
      <c r="H807" s="53"/>
      <c r="I807" s="53">
        <f>+E807+F807-G807</f>
        <v>0</v>
      </c>
      <c r="J807" s="53"/>
      <c r="K807" s="54"/>
      <c r="L807" s="54">
        <f t="shared" si="0"/>
        <v>0</v>
      </c>
      <c r="M807" s="8"/>
      <c r="N807" s="8"/>
      <c r="O807" s="9" t="s">
        <v>194</v>
      </c>
      <c r="P807" s="10"/>
    </row>
    <row r="808" spans="1:16" ht="49.5" customHeight="1">
      <c r="A808" s="51" t="s">
        <v>1688</v>
      </c>
      <c r="B808" s="52" t="s">
        <v>14</v>
      </c>
      <c r="C808" s="44" t="s">
        <v>1689</v>
      </c>
      <c r="D808" s="51" t="s">
        <v>49</v>
      </c>
      <c r="E808" s="53">
        <v>17</v>
      </c>
      <c r="F808" s="53"/>
      <c r="G808" s="53"/>
      <c r="H808" s="53"/>
      <c r="I808" s="53">
        <f>+E808+F808-G808</f>
        <v>17</v>
      </c>
      <c r="J808" s="53"/>
      <c r="K808" s="54"/>
      <c r="L808" s="54">
        <f t="shared" si="0"/>
        <v>0</v>
      </c>
      <c r="M808" s="8"/>
      <c r="N808" s="8"/>
      <c r="O808" s="9" t="s">
        <v>178</v>
      </c>
      <c r="P808" s="10"/>
    </row>
    <row r="809" spans="1:16" ht="49.5" customHeight="1">
      <c r="A809" s="51" t="s">
        <v>1690</v>
      </c>
      <c r="B809" s="52">
        <v>44193</v>
      </c>
      <c r="C809" s="44" t="s">
        <v>1691</v>
      </c>
      <c r="D809" s="51" t="s">
        <v>49</v>
      </c>
      <c r="E809" s="53">
        <v>11</v>
      </c>
      <c r="F809" s="53"/>
      <c r="G809" s="53"/>
      <c r="H809" s="53"/>
      <c r="I809" s="53">
        <f>+E809+F809-G809</f>
        <v>11</v>
      </c>
      <c r="J809" s="53"/>
      <c r="K809" s="54"/>
      <c r="L809" s="54">
        <f t="shared" si="0"/>
        <v>0</v>
      </c>
      <c r="M809" s="8"/>
      <c r="N809" s="8"/>
      <c r="O809" s="9" t="s">
        <v>24</v>
      </c>
      <c r="P809" s="10"/>
    </row>
    <row r="810" spans="1:16" ht="49.5" customHeight="1">
      <c r="A810" s="51" t="s">
        <v>1692</v>
      </c>
      <c r="B810" s="52">
        <v>45814</v>
      </c>
      <c r="C810" s="44" t="s">
        <v>1693</v>
      </c>
      <c r="D810" s="51" t="s">
        <v>49</v>
      </c>
      <c r="E810" s="53">
        <v>4</v>
      </c>
      <c r="F810" s="53"/>
      <c r="G810" s="53"/>
      <c r="H810" s="53"/>
      <c r="I810" s="53">
        <f>+E810+F810-G810</f>
        <v>4</v>
      </c>
      <c r="J810" s="53"/>
      <c r="K810" s="54">
        <v>1436</v>
      </c>
      <c r="L810" s="54">
        <f t="shared" si="0"/>
        <v>5744</v>
      </c>
      <c r="M810" s="8"/>
      <c r="N810" s="8"/>
      <c r="O810" s="9" t="s">
        <v>217</v>
      </c>
      <c r="P810" s="10"/>
    </row>
    <row r="811" spans="1:16" ht="49.5" customHeight="1">
      <c r="A811" s="51" t="s">
        <v>1694</v>
      </c>
      <c r="B811" s="52">
        <v>45469</v>
      </c>
      <c r="C811" s="44" t="s">
        <v>1695</v>
      </c>
      <c r="D811" s="51" t="s">
        <v>49</v>
      </c>
      <c r="E811" s="53">
        <v>2</v>
      </c>
      <c r="F811" s="53"/>
      <c r="G811" s="53"/>
      <c r="H811" s="53"/>
      <c r="I811" s="53">
        <f>+E811+F811-G811</f>
        <v>2</v>
      </c>
      <c r="J811" s="53"/>
      <c r="K811" s="54">
        <v>495.6</v>
      </c>
      <c r="L811" s="54">
        <f t="shared" si="0"/>
        <v>991.2</v>
      </c>
      <c r="M811" s="8"/>
      <c r="N811" s="8"/>
      <c r="O811" s="9" t="s">
        <v>217</v>
      </c>
      <c r="P811" s="10"/>
    </row>
    <row r="812" spans="1:16" ht="49.5" customHeight="1">
      <c r="A812" s="51" t="s">
        <v>1696</v>
      </c>
      <c r="B812" s="52" t="s">
        <v>1037</v>
      </c>
      <c r="C812" s="44" t="s">
        <v>1697</v>
      </c>
      <c r="D812" s="51" t="s">
        <v>49</v>
      </c>
      <c r="E812" s="53">
        <v>133</v>
      </c>
      <c r="F812" s="53"/>
      <c r="G812" s="53"/>
      <c r="H812" s="53"/>
      <c r="I812" s="53">
        <f>+E812+F812-G812</f>
        <v>133</v>
      </c>
      <c r="J812" s="53"/>
      <c r="K812" s="54">
        <v>47.18</v>
      </c>
      <c r="L812" s="54">
        <f t="shared" si="0"/>
        <v>6274.94</v>
      </c>
      <c r="M812" s="8"/>
      <c r="N812" s="8"/>
      <c r="O812" s="9" t="s">
        <v>28</v>
      </c>
      <c r="P812" s="10"/>
    </row>
    <row r="813" spans="1:16" ht="49.5" customHeight="1">
      <c r="A813" s="51" t="s">
        <v>1698</v>
      </c>
      <c r="B813" s="52" t="s">
        <v>14</v>
      </c>
      <c r="C813" s="44" t="s">
        <v>1699</v>
      </c>
      <c r="D813" s="51" t="s">
        <v>49</v>
      </c>
      <c r="E813" s="53">
        <v>90</v>
      </c>
      <c r="F813" s="53"/>
      <c r="G813" s="53">
        <f>4+8</f>
        <v>12</v>
      </c>
      <c r="H813" s="53"/>
      <c r="I813" s="53">
        <f>+E813+F813-G813</f>
        <v>78</v>
      </c>
      <c r="J813" s="53"/>
      <c r="K813" s="54">
        <v>42.48</v>
      </c>
      <c r="L813" s="54">
        <f t="shared" si="0"/>
        <v>3313.4399999999996</v>
      </c>
      <c r="M813" s="8"/>
      <c r="N813" s="8"/>
      <c r="O813" s="9" t="s">
        <v>28</v>
      </c>
      <c r="P813" s="10"/>
    </row>
    <row r="814" spans="1:16" ht="49.5" customHeight="1">
      <c r="A814" s="51" t="s">
        <v>1700</v>
      </c>
      <c r="B814" s="52" t="s">
        <v>14</v>
      </c>
      <c r="C814" s="44" t="s">
        <v>1701</v>
      </c>
      <c r="D814" s="51" t="s">
        <v>49</v>
      </c>
      <c r="E814" s="53">
        <v>9</v>
      </c>
      <c r="F814" s="53"/>
      <c r="G814" s="53">
        <f>7+2</f>
        <v>9</v>
      </c>
      <c r="H814" s="53"/>
      <c r="I814" s="53">
        <f>+E814+F814-G814</f>
        <v>0</v>
      </c>
      <c r="J814" s="53"/>
      <c r="K814" s="54">
        <v>42.48</v>
      </c>
      <c r="L814" s="54">
        <f t="shared" si="0"/>
        <v>0</v>
      </c>
      <c r="M814" s="8"/>
      <c r="N814" s="8"/>
      <c r="O814" s="9" t="s">
        <v>28</v>
      </c>
      <c r="P814" s="10"/>
    </row>
    <row r="815" spans="1:16" ht="49.5" customHeight="1">
      <c r="A815" s="51" t="s">
        <v>1702</v>
      </c>
      <c r="B815" s="52" t="s">
        <v>14</v>
      </c>
      <c r="C815" s="44" t="s">
        <v>1703</v>
      </c>
      <c r="D815" s="51" t="s">
        <v>49</v>
      </c>
      <c r="E815" s="53">
        <v>250</v>
      </c>
      <c r="F815" s="53"/>
      <c r="G815" s="53"/>
      <c r="H815" s="53"/>
      <c r="I815" s="53">
        <f>+E815+F815-G815</f>
        <v>250</v>
      </c>
      <c r="J815" s="53"/>
      <c r="K815" s="54">
        <v>47.18</v>
      </c>
      <c r="L815" s="54">
        <f t="shared" si="0"/>
        <v>11795</v>
      </c>
      <c r="M815" s="8"/>
      <c r="N815" s="8"/>
      <c r="O815" s="9" t="s">
        <v>28</v>
      </c>
      <c r="P815" s="10"/>
    </row>
    <row r="816" spans="1:16" ht="49.5" customHeight="1">
      <c r="A816" s="51" t="s">
        <v>1704</v>
      </c>
      <c r="B816" s="52"/>
      <c r="C816" s="44" t="s">
        <v>1705</v>
      </c>
      <c r="D816" s="51" t="s">
        <v>49</v>
      </c>
      <c r="E816" s="53">
        <v>0</v>
      </c>
      <c r="F816" s="53"/>
      <c r="G816" s="53"/>
      <c r="H816" s="53"/>
      <c r="I816" s="53">
        <f>+E816+F816-G816</f>
        <v>0</v>
      </c>
      <c r="J816" s="53"/>
      <c r="K816" s="54">
        <v>45.311999999999998</v>
      </c>
      <c r="L816" s="54">
        <f t="shared" si="0"/>
        <v>0</v>
      </c>
      <c r="M816" s="8"/>
      <c r="N816" s="8"/>
      <c r="O816" s="9" t="s">
        <v>28</v>
      </c>
      <c r="P816" s="10"/>
    </row>
    <row r="817" spans="1:16" ht="49.5" customHeight="1">
      <c r="A817" s="51" t="s">
        <v>1706</v>
      </c>
      <c r="B817" s="52" t="s">
        <v>97</v>
      </c>
      <c r="C817" s="44" t="s">
        <v>1707</v>
      </c>
      <c r="D817" s="51" t="s">
        <v>49</v>
      </c>
      <c r="E817" s="53">
        <v>10</v>
      </c>
      <c r="F817" s="53"/>
      <c r="G817" s="53"/>
      <c r="H817" s="53"/>
      <c r="I817" s="53">
        <f>+E817+F817-G817</f>
        <v>10</v>
      </c>
      <c r="J817" s="53"/>
      <c r="K817" s="54">
        <v>2828.46</v>
      </c>
      <c r="L817" s="54">
        <f t="shared" si="0"/>
        <v>28284.6</v>
      </c>
      <c r="M817" s="8"/>
      <c r="N817" s="8"/>
      <c r="O817" s="9" t="s">
        <v>194</v>
      </c>
      <c r="P817" s="10"/>
    </row>
    <row r="818" spans="1:16" ht="49.5" customHeight="1">
      <c r="A818" s="51" t="s">
        <v>1708</v>
      </c>
      <c r="B818" s="52"/>
      <c r="C818" s="60" t="s">
        <v>1709</v>
      </c>
      <c r="D818" s="51" t="s">
        <v>49</v>
      </c>
      <c r="E818" s="53">
        <v>68</v>
      </c>
      <c r="F818" s="53"/>
      <c r="G818" s="53"/>
      <c r="H818" s="53"/>
      <c r="I818" s="53">
        <f>+E818+F818-G818</f>
        <v>68</v>
      </c>
      <c r="J818" s="53"/>
      <c r="K818" s="54">
        <v>61.51</v>
      </c>
      <c r="L818" s="54">
        <f t="shared" si="0"/>
        <v>4182.68</v>
      </c>
      <c r="M818" s="8"/>
      <c r="N818" s="8"/>
      <c r="O818" s="9" t="s">
        <v>24</v>
      </c>
      <c r="P818" s="10"/>
    </row>
    <row r="819" spans="1:16" ht="49.5" customHeight="1">
      <c r="A819" s="51" t="s">
        <v>1710</v>
      </c>
      <c r="B819" s="52"/>
      <c r="C819" s="60" t="s">
        <v>1711</v>
      </c>
      <c r="D819" s="51" t="s">
        <v>49</v>
      </c>
      <c r="E819" s="53">
        <v>65</v>
      </c>
      <c r="F819" s="53"/>
      <c r="G819" s="53">
        <v>2</v>
      </c>
      <c r="H819" s="53"/>
      <c r="I819" s="53">
        <f>+E819+F819-G819</f>
        <v>63</v>
      </c>
      <c r="J819" s="53"/>
      <c r="K819" s="54">
        <v>61</v>
      </c>
      <c r="L819" s="54">
        <f t="shared" si="0"/>
        <v>3843</v>
      </c>
      <c r="M819" s="8"/>
      <c r="N819" s="8"/>
      <c r="O819" s="9" t="s">
        <v>24</v>
      </c>
      <c r="P819" s="10"/>
    </row>
    <row r="820" spans="1:16" ht="49.5" customHeight="1">
      <c r="A820" s="51" t="s">
        <v>1712</v>
      </c>
      <c r="B820" s="52">
        <v>44193</v>
      </c>
      <c r="C820" s="60" t="s">
        <v>1713</v>
      </c>
      <c r="D820" s="51" t="s">
        <v>49</v>
      </c>
      <c r="E820" s="53">
        <v>24</v>
      </c>
      <c r="F820" s="53"/>
      <c r="G820" s="53"/>
      <c r="H820" s="53"/>
      <c r="I820" s="53">
        <f>+E820+F820-G820</f>
        <v>24</v>
      </c>
      <c r="J820" s="53"/>
      <c r="K820" s="54">
        <v>67</v>
      </c>
      <c r="L820" s="54">
        <f t="shared" si="0"/>
        <v>1608</v>
      </c>
      <c r="M820" s="8"/>
      <c r="N820" s="8"/>
      <c r="O820" s="9" t="s">
        <v>24</v>
      </c>
      <c r="P820" s="10"/>
    </row>
    <row r="821" spans="1:16" ht="49.5" customHeight="1">
      <c r="A821" s="51" t="s">
        <v>1714</v>
      </c>
      <c r="B821" s="52"/>
      <c r="C821" s="44" t="s">
        <v>1715</v>
      </c>
      <c r="D821" s="51" t="s">
        <v>49</v>
      </c>
      <c r="E821" s="53">
        <v>1</v>
      </c>
      <c r="F821" s="53"/>
      <c r="G821" s="53"/>
      <c r="H821" s="53"/>
      <c r="I821" s="53">
        <f>+E821+F821-G821</f>
        <v>1</v>
      </c>
      <c r="J821" s="53"/>
      <c r="K821" s="54">
        <v>269</v>
      </c>
      <c r="L821" s="54">
        <f t="shared" si="0"/>
        <v>269</v>
      </c>
      <c r="M821" s="8"/>
      <c r="N821" s="8"/>
      <c r="O821" s="9" t="s">
        <v>17</v>
      </c>
      <c r="P821" s="10"/>
    </row>
    <row r="822" spans="1:16" ht="49.5" customHeight="1">
      <c r="A822" s="51" t="s">
        <v>1716</v>
      </c>
      <c r="B822" s="52">
        <v>44193</v>
      </c>
      <c r="C822" s="44" t="s">
        <v>1717</v>
      </c>
      <c r="D822" s="51" t="s">
        <v>49</v>
      </c>
      <c r="E822" s="53">
        <v>0</v>
      </c>
      <c r="F822" s="53"/>
      <c r="G822" s="53"/>
      <c r="H822" s="53"/>
      <c r="I822" s="53">
        <f>+E822+F822-G822</f>
        <v>0</v>
      </c>
      <c r="J822" s="53"/>
      <c r="K822" s="54">
        <v>949.99</v>
      </c>
      <c r="L822" s="54">
        <f t="shared" si="0"/>
        <v>0</v>
      </c>
      <c r="M822" s="8"/>
      <c r="N822" s="8"/>
      <c r="O822" s="9" t="s">
        <v>104</v>
      </c>
      <c r="P822" s="10"/>
    </row>
    <row r="823" spans="1:16" ht="49.5" customHeight="1">
      <c r="A823" s="51" t="s">
        <v>1718</v>
      </c>
      <c r="B823" s="52" t="s">
        <v>14</v>
      </c>
      <c r="C823" s="44" t="s">
        <v>1719</v>
      </c>
      <c r="D823" s="51" t="s">
        <v>49</v>
      </c>
      <c r="E823" s="53">
        <v>7</v>
      </c>
      <c r="F823" s="53"/>
      <c r="G823" s="53"/>
      <c r="H823" s="53"/>
      <c r="I823" s="53">
        <f>+E823+F823-G823</f>
        <v>7</v>
      </c>
      <c r="J823" s="53"/>
      <c r="K823" s="54"/>
      <c r="L823" s="54">
        <f t="shared" si="0"/>
        <v>0</v>
      </c>
      <c r="M823" s="8">
        <v>3942.38</v>
      </c>
      <c r="N823" s="8">
        <f>+I823*M823</f>
        <v>27596.66</v>
      </c>
      <c r="O823" s="9" t="s">
        <v>104</v>
      </c>
      <c r="P823" s="10"/>
    </row>
    <row r="824" spans="1:16" ht="49.5" customHeight="1">
      <c r="A824" s="51" t="s">
        <v>1720</v>
      </c>
      <c r="B824" s="52">
        <v>45792</v>
      </c>
      <c r="C824" s="44" t="s">
        <v>1721</v>
      </c>
      <c r="D824" s="51" t="s">
        <v>93</v>
      </c>
      <c r="E824" s="53">
        <v>3</v>
      </c>
      <c r="F824" s="53"/>
      <c r="G824" s="53">
        <f>1+1</f>
        <v>2</v>
      </c>
      <c r="H824" s="53"/>
      <c r="I824" s="53">
        <f>+E824+F824-G824</f>
        <v>1</v>
      </c>
      <c r="J824" s="53">
        <v>5</v>
      </c>
      <c r="K824" s="54">
        <v>2921</v>
      </c>
      <c r="L824" s="54">
        <f t="shared" si="0"/>
        <v>2921</v>
      </c>
      <c r="M824" s="8"/>
      <c r="N824" s="8"/>
      <c r="O824" s="9" t="s">
        <v>104</v>
      </c>
      <c r="P824" s="10"/>
    </row>
    <row r="825" spans="1:16" ht="49.5" customHeight="1">
      <c r="A825" s="51" t="s">
        <v>1722</v>
      </c>
      <c r="B825" s="52"/>
      <c r="C825" s="44" t="s">
        <v>1723</v>
      </c>
      <c r="D825" s="51" t="s">
        <v>49</v>
      </c>
      <c r="E825" s="53">
        <v>3</v>
      </c>
      <c r="F825" s="53"/>
      <c r="G825" s="53"/>
      <c r="H825" s="53"/>
      <c r="I825" s="53">
        <f>+E825+F825-G825</f>
        <v>3</v>
      </c>
      <c r="J825" s="53"/>
      <c r="K825" s="54">
        <v>3942.38</v>
      </c>
      <c r="L825" s="54">
        <f t="shared" si="0"/>
        <v>11827.14</v>
      </c>
      <c r="M825" s="8"/>
      <c r="N825" s="8"/>
      <c r="O825" s="9" t="s">
        <v>104</v>
      </c>
      <c r="P825" s="10"/>
    </row>
    <row r="826" spans="1:16" ht="49.5" customHeight="1">
      <c r="A826" s="51" t="s">
        <v>1724</v>
      </c>
      <c r="B826" s="52">
        <v>45792</v>
      </c>
      <c r="C826" s="44" t="s">
        <v>1725</v>
      </c>
      <c r="D826" s="51" t="s">
        <v>93</v>
      </c>
      <c r="E826" s="53">
        <v>5</v>
      </c>
      <c r="F826" s="53"/>
      <c r="G826" s="53"/>
      <c r="H826" s="53"/>
      <c r="I826" s="53">
        <f>+E826+F826-G826</f>
        <v>5</v>
      </c>
      <c r="J826" s="53">
        <v>5</v>
      </c>
      <c r="K826" s="54">
        <v>2921</v>
      </c>
      <c r="L826" s="54">
        <f t="shared" si="0"/>
        <v>14605</v>
      </c>
      <c r="M826" s="8"/>
      <c r="N826" s="8"/>
      <c r="O826" s="9" t="s">
        <v>104</v>
      </c>
      <c r="P826" s="10"/>
    </row>
    <row r="827" spans="1:16" ht="49.5" customHeight="1">
      <c r="A827" s="51" t="s">
        <v>1726</v>
      </c>
      <c r="B827" s="52"/>
      <c r="C827" s="44" t="s">
        <v>1727</v>
      </c>
      <c r="D827" s="51" t="s">
        <v>49</v>
      </c>
      <c r="E827" s="53">
        <v>5</v>
      </c>
      <c r="F827" s="53"/>
      <c r="G827" s="53"/>
      <c r="H827" s="53"/>
      <c r="I827" s="53">
        <f>+E827+F827-G827</f>
        <v>5</v>
      </c>
      <c r="J827" s="53">
        <v>5</v>
      </c>
      <c r="K827" s="54">
        <v>3942.38</v>
      </c>
      <c r="L827" s="54">
        <f t="shared" si="0"/>
        <v>19711.900000000001</v>
      </c>
      <c r="M827" s="8"/>
      <c r="N827" s="8"/>
      <c r="O827" s="9" t="s">
        <v>104</v>
      </c>
      <c r="P827" s="10"/>
    </row>
    <row r="828" spans="1:16" ht="49.5" customHeight="1">
      <c r="A828" s="51" t="s">
        <v>1728</v>
      </c>
      <c r="B828" s="52">
        <v>45792</v>
      </c>
      <c r="C828" s="44" t="s">
        <v>1729</v>
      </c>
      <c r="D828" s="51" t="s">
        <v>93</v>
      </c>
      <c r="E828" s="53">
        <v>5</v>
      </c>
      <c r="F828" s="53"/>
      <c r="G828" s="53"/>
      <c r="H828" s="53"/>
      <c r="I828" s="53">
        <f>+E828+F828-G828</f>
        <v>5</v>
      </c>
      <c r="J828" s="53">
        <v>5</v>
      </c>
      <c r="K828" s="54">
        <v>2921</v>
      </c>
      <c r="L828" s="54">
        <f t="shared" si="0"/>
        <v>14605</v>
      </c>
      <c r="M828" s="8"/>
      <c r="N828" s="8"/>
      <c r="O828" s="9" t="s">
        <v>104</v>
      </c>
      <c r="P828" s="10"/>
    </row>
    <row r="829" spans="1:16" ht="49.5" customHeight="1">
      <c r="A829" s="51" t="s">
        <v>1730</v>
      </c>
      <c r="B829" s="52">
        <v>45512</v>
      </c>
      <c r="C829" s="44" t="s">
        <v>1731</v>
      </c>
      <c r="D829" s="51" t="s">
        <v>49</v>
      </c>
      <c r="E829" s="53">
        <v>1</v>
      </c>
      <c r="F829" s="53"/>
      <c r="G829" s="53"/>
      <c r="H829" s="53"/>
      <c r="I829" s="53">
        <f>+E829+F829-G829</f>
        <v>1</v>
      </c>
      <c r="J829" s="53"/>
      <c r="K829" s="54">
        <v>1500</v>
      </c>
      <c r="L829" s="54">
        <f t="shared" si="0"/>
        <v>1500</v>
      </c>
      <c r="M829" s="8"/>
      <c r="N829" s="8"/>
      <c r="O829" s="9" t="s">
        <v>104</v>
      </c>
      <c r="P829" s="10"/>
    </row>
    <row r="830" spans="1:16" ht="49.5" customHeight="1">
      <c r="A830" s="51" t="s">
        <v>1732</v>
      </c>
      <c r="B830" s="52"/>
      <c r="C830" s="44" t="s">
        <v>1733</v>
      </c>
      <c r="D830" s="51" t="s">
        <v>49</v>
      </c>
      <c r="E830" s="53">
        <v>5</v>
      </c>
      <c r="F830" s="53"/>
      <c r="G830" s="53"/>
      <c r="H830" s="53"/>
      <c r="I830" s="53">
        <f>+E830+F830-G830</f>
        <v>5</v>
      </c>
      <c r="J830" s="53">
        <v>2</v>
      </c>
      <c r="K830" s="54"/>
      <c r="L830" s="54">
        <f t="shared" si="0"/>
        <v>0</v>
      </c>
      <c r="M830" s="8">
        <v>3942.38</v>
      </c>
      <c r="N830" s="8">
        <f>+I830*M830</f>
        <v>19711.900000000001</v>
      </c>
      <c r="O830" s="9" t="s">
        <v>104</v>
      </c>
      <c r="P830" s="10"/>
    </row>
    <row r="831" spans="1:16" ht="49.5" customHeight="1">
      <c r="A831" s="51" t="s">
        <v>1734</v>
      </c>
      <c r="B831" s="52">
        <v>45799</v>
      </c>
      <c r="C831" s="44" t="s">
        <v>1735</v>
      </c>
      <c r="D831" s="51" t="s">
        <v>93</v>
      </c>
      <c r="E831" s="53">
        <v>28</v>
      </c>
      <c r="F831" s="53"/>
      <c r="G831" s="53">
        <f>1+1</f>
        <v>2</v>
      </c>
      <c r="H831" s="53"/>
      <c r="I831" s="53">
        <f>+E831+F831-G831</f>
        <v>26</v>
      </c>
      <c r="J831" s="53"/>
      <c r="K831" s="54">
        <v>1089</v>
      </c>
      <c r="L831" s="54">
        <f t="shared" si="0"/>
        <v>28314</v>
      </c>
      <c r="M831" s="8"/>
      <c r="N831" s="8"/>
      <c r="O831" s="9" t="s">
        <v>104</v>
      </c>
      <c r="P831" s="10"/>
    </row>
    <row r="832" spans="1:16" ht="49.5" customHeight="1">
      <c r="A832" s="51" t="s">
        <v>1736</v>
      </c>
      <c r="B832" s="52">
        <v>45799</v>
      </c>
      <c r="C832" s="44" t="s">
        <v>1737</v>
      </c>
      <c r="D832" s="51" t="s">
        <v>93</v>
      </c>
      <c r="E832" s="53">
        <v>14</v>
      </c>
      <c r="F832" s="53"/>
      <c r="G832" s="53"/>
      <c r="H832" s="53"/>
      <c r="I832" s="53">
        <f>+E832+F832-G832</f>
        <v>14</v>
      </c>
      <c r="J832" s="53"/>
      <c r="K832" s="54">
        <v>1167</v>
      </c>
      <c r="L832" s="54">
        <f t="shared" si="0"/>
        <v>16338</v>
      </c>
      <c r="M832" s="8"/>
      <c r="N832" s="8"/>
      <c r="O832" s="9" t="s">
        <v>104</v>
      </c>
      <c r="P832" s="10"/>
    </row>
    <row r="833" spans="1:16" ht="49.5" customHeight="1">
      <c r="A833" s="51" t="s">
        <v>1738</v>
      </c>
      <c r="B833" s="52" t="s">
        <v>888</v>
      </c>
      <c r="C833" s="44" t="s">
        <v>1739</v>
      </c>
      <c r="D833" s="51" t="s">
        <v>49</v>
      </c>
      <c r="E833" s="53">
        <v>5</v>
      </c>
      <c r="F833" s="53"/>
      <c r="G833" s="53"/>
      <c r="H833" s="53"/>
      <c r="I833" s="53">
        <f>+E833+F833-G833</f>
        <v>5</v>
      </c>
      <c r="J833" s="53"/>
      <c r="K833" s="54">
        <v>1711</v>
      </c>
      <c r="L833" s="54">
        <f t="shared" si="0"/>
        <v>8555</v>
      </c>
      <c r="M833" s="8"/>
      <c r="N833" s="8"/>
      <c r="O833" s="9" t="s">
        <v>104</v>
      </c>
      <c r="P833" s="10"/>
    </row>
    <row r="834" spans="1:16" ht="49.5" customHeight="1">
      <c r="A834" s="51" t="s">
        <v>1740</v>
      </c>
      <c r="B834" s="52">
        <v>45799</v>
      </c>
      <c r="C834" s="44" t="s">
        <v>1741</v>
      </c>
      <c r="D834" s="51" t="s">
        <v>49</v>
      </c>
      <c r="E834" s="53">
        <v>4</v>
      </c>
      <c r="F834" s="53"/>
      <c r="G834" s="53"/>
      <c r="H834" s="53"/>
      <c r="I834" s="53">
        <f>+E834+F834-G834</f>
        <v>4</v>
      </c>
      <c r="J834" s="53">
        <v>4</v>
      </c>
      <c r="K834" s="54">
        <v>649</v>
      </c>
      <c r="L834" s="54">
        <f t="shared" si="0"/>
        <v>2596</v>
      </c>
      <c r="M834" s="8"/>
      <c r="N834" s="8"/>
      <c r="O834" s="9" t="s">
        <v>104</v>
      </c>
      <c r="P834" s="10"/>
    </row>
    <row r="835" spans="1:16" ht="49.5" customHeight="1">
      <c r="A835" s="51" t="s">
        <v>1742</v>
      </c>
      <c r="B835" s="52">
        <v>45799</v>
      </c>
      <c r="C835" s="44" t="s">
        <v>1743</v>
      </c>
      <c r="D835" s="51" t="s">
        <v>49</v>
      </c>
      <c r="E835" s="53">
        <v>4</v>
      </c>
      <c r="F835" s="53"/>
      <c r="G835" s="53"/>
      <c r="H835" s="53"/>
      <c r="I835" s="53">
        <f>+E835+F835-G835</f>
        <v>4</v>
      </c>
      <c r="J835" s="53">
        <v>5</v>
      </c>
      <c r="K835" s="54">
        <v>649</v>
      </c>
      <c r="L835" s="54">
        <f t="shared" si="0"/>
        <v>2596</v>
      </c>
      <c r="M835" s="8"/>
      <c r="N835" s="8"/>
      <c r="O835" s="9" t="s">
        <v>104</v>
      </c>
      <c r="P835" s="10"/>
    </row>
    <row r="836" spans="1:16" ht="49.5" customHeight="1">
      <c r="A836" s="51" t="s">
        <v>1744</v>
      </c>
      <c r="B836" s="52"/>
      <c r="C836" s="44" t="s">
        <v>1745</v>
      </c>
      <c r="D836" s="51" t="s">
        <v>49</v>
      </c>
      <c r="E836" s="53">
        <v>11</v>
      </c>
      <c r="F836" s="53"/>
      <c r="G836" s="53"/>
      <c r="H836" s="53"/>
      <c r="I836" s="53">
        <f>+E836+F836-G836</f>
        <v>11</v>
      </c>
      <c r="J836" s="53"/>
      <c r="K836" s="54">
        <v>3942.38</v>
      </c>
      <c r="L836" s="54">
        <f t="shared" si="0"/>
        <v>43366.18</v>
      </c>
      <c r="M836" s="8"/>
      <c r="N836" s="8"/>
      <c r="O836" s="9" t="s">
        <v>104</v>
      </c>
      <c r="P836" s="10"/>
    </row>
    <row r="837" spans="1:16" ht="49.5" customHeight="1">
      <c r="A837" s="51" t="s">
        <v>1746</v>
      </c>
      <c r="B837" s="52" t="s">
        <v>14</v>
      </c>
      <c r="C837" s="44" t="s">
        <v>1747</v>
      </c>
      <c r="D837" s="51" t="s">
        <v>49</v>
      </c>
      <c r="E837" s="53">
        <v>11</v>
      </c>
      <c r="F837" s="53"/>
      <c r="G837" s="53"/>
      <c r="H837" s="53"/>
      <c r="I837" s="53">
        <f>+E837+F837-G837</f>
        <v>11</v>
      </c>
      <c r="J837" s="53">
        <v>12</v>
      </c>
      <c r="K837" s="54"/>
      <c r="L837" s="54">
        <f t="shared" si="0"/>
        <v>0</v>
      </c>
      <c r="M837" s="8">
        <v>3942.38</v>
      </c>
      <c r="N837" s="8">
        <f t="shared" ref="N837:N838" si="3">+I837*M837</f>
        <v>43366.18</v>
      </c>
      <c r="O837" s="9" t="s">
        <v>104</v>
      </c>
      <c r="P837" s="10"/>
    </row>
    <row r="838" spans="1:16" ht="49.5" customHeight="1">
      <c r="A838" s="51" t="s">
        <v>1748</v>
      </c>
      <c r="B838" s="52" t="s">
        <v>302</v>
      </c>
      <c r="C838" s="44" t="s">
        <v>1749</v>
      </c>
      <c r="D838" s="51" t="s">
        <v>49</v>
      </c>
      <c r="E838" s="53">
        <v>4</v>
      </c>
      <c r="F838" s="53"/>
      <c r="G838" s="53"/>
      <c r="H838" s="53"/>
      <c r="I838" s="53">
        <f>+E838+F838-G838</f>
        <v>4</v>
      </c>
      <c r="J838" s="53"/>
      <c r="K838" s="54"/>
      <c r="L838" s="54">
        <f t="shared" si="0"/>
        <v>0</v>
      </c>
      <c r="M838" s="8">
        <v>3942.38</v>
      </c>
      <c r="N838" s="8">
        <f t="shared" si="3"/>
        <v>15769.52</v>
      </c>
      <c r="O838" s="9" t="s">
        <v>104</v>
      </c>
      <c r="P838" s="10"/>
    </row>
    <row r="839" spans="1:16" ht="49.5" customHeight="1">
      <c r="A839" s="51" t="s">
        <v>1750</v>
      </c>
      <c r="B839" s="52">
        <v>45414</v>
      </c>
      <c r="C839" s="44" t="s">
        <v>1751</v>
      </c>
      <c r="D839" s="51" t="s">
        <v>49</v>
      </c>
      <c r="E839" s="53">
        <v>2</v>
      </c>
      <c r="F839" s="53"/>
      <c r="G839" s="53"/>
      <c r="H839" s="53"/>
      <c r="I839" s="53">
        <f>+E839+F839-G839</f>
        <v>2</v>
      </c>
      <c r="J839" s="53">
        <v>1</v>
      </c>
      <c r="K839" s="54">
        <v>3942.38</v>
      </c>
      <c r="L839" s="54">
        <f t="shared" si="0"/>
        <v>7884.76</v>
      </c>
      <c r="M839" s="8"/>
      <c r="N839" s="8"/>
      <c r="O839" s="9" t="s">
        <v>104</v>
      </c>
      <c r="P839" s="10"/>
    </row>
    <row r="840" spans="1:16" ht="49.5" customHeight="1">
      <c r="A840" s="51" t="s">
        <v>1752</v>
      </c>
      <c r="B840" s="52">
        <v>45414</v>
      </c>
      <c r="C840" s="44" t="s">
        <v>1753</v>
      </c>
      <c r="D840" s="51" t="s">
        <v>49</v>
      </c>
      <c r="E840" s="53">
        <v>5</v>
      </c>
      <c r="F840" s="53"/>
      <c r="G840" s="53"/>
      <c r="H840" s="53"/>
      <c r="I840" s="53">
        <f>+E840+F840-G840</f>
        <v>5</v>
      </c>
      <c r="J840" s="53">
        <v>5</v>
      </c>
      <c r="K840" s="54"/>
      <c r="L840" s="54">
        <f t="shared" si="0"/>
        <v>0</v>
      </c>
      <c r="M840" s="8">
        <v>3942.38</v>
      </c>
      <c r="N840" s="8">
        <f>+M840*I840</f>
        <v>19711.900000000001</v>
      </c>
      <c r="O840" s="9" t="s">
        <v>104</v>
      </c>
      <c r="P840" s="10"/>
    </row>
    <row r="841" spans="1:16" ht="49.5" customHeight="1">
      <c r="A841" s="51" t="s">
        <v>1754</v>
      </c>
      <c r="B841" s="52" t="s">
        <v>14</v>
      </c>
      <c r="C841" s="44" t="s">
        <v>1755</v>
      </c>
      <c r="D841" s="51" t="s">
        <v>49</v>
      </c>
      <c r="E841" s="53">
        <v>1</v>
      </c>
      <c r="F841" s="53"/>
      <c r="G841" s="53"/>
      <c r="H841" s="53"/>
      <c r="I841" s="53">
        <f>+E841+F841-G841</f>
        <v>1</v>
      </c>
      <c r="J841" s="53"/>
      <c r="K841" s="54">
        <v>3894</v>
      </c>
      <c r="L841" s="54">
        <f t="shared" si="0"/>
        <v>3894</v>
      </c>
      <c r="M841" s="8"/>
      <c r="N841" s="8"/>
      <c r="O841" s="9" t="s">
        <v>104</v>
      </c>
      <c r="P841" s="10"/>
    </row>
    <row r="842" spans="1:16" ht="49.5" customHeight="1">
      <c r="A842" s="51" t="s">
        <v>1756</v>
      </c>
      <c r="B842" s="52" t="s">
        <v>14</v>
      </c>
      <c r="C842" s="44" t="s">
        <v>1757</v>
      </c>
      <c r="D842" s="51" t="s">
        <v>49</v>
      </c>
      <c r="E842" s="53">
        <v>3</v>
      </c>
      <c r="F842" s="53"/>
      <c r="G842" s="53"/>
      <c r="H842" s="53"/>
      <c r="I842" s="53">
        <f>+E842+F842-G842</f>
        <v>3</v>
      </c>
      <c r="J842" s="53"/>
      <c r="K842" s="54">
        <v>3942.38</v>
      </c>
      <c r="L842" s="54">
        <f t="shared" si="0"/>
        <v>11827.14</v>
      </c>
      <c r="M842" s="8"/>
      <c r="N842" s="8"/>
      <c r="O842" s="9" t="s">
        <v>104</v>
      </c>
      <c r="P842" s="10"/>
    </row>
    <row r="843" spans="1:16" ht="49.5" customHeight="1">
      <c r="A843" s="51" t="s">
        <v>1758</v>
      </c>
      <c r="B843" s="52" t="s">
        <v>14</v>
      </c>
      <c r="C843" s="44" t="s">
        <v>1759</v>
      </c>
      <c r="D843" s="51" t="s">
        <v>49</v>
      </c>
      <c r="E843" s="53">
        <v>11</v>
      </c>
      <c r="F843" s="53"/>
      <c r="G843" s="53"/>
      <c r="H843" s="53"/>
      <c r="I843" s="53">
        <f>+E843+F843-G843</f>
        <v>11</v>
      </c>
      <c r="J843" s="53">
        <v>10</v>
      </c>
      <c r="K843" s="54">
        <v>3942.38</v>
      </c>
      <c r="L843" s="54">
        <f t="shared" si="0"/>
        <v>43366.18</v>
      </c>
      <c r="M843" s="8"/>
      <c r="N843" s="8"/>
      <c r="O843" s="9" t="s">
        <v>104</v>
      </c>
      <c r="P843" s="10"/>
    </row>
    <row r="844" spans="1:16" ht="49.5" customHeight="1">
      <c r="A844" s="51" t="s">
        <v>1760</v>
      </c>
      <c r="B844" s="52" t="s">
        <v>14</v>
      </c>
      <c r="C844" s="44" t="s">
        <v>1761</v>
      </c>
      <c r="D844" s="51" t="s">
        <v>49</v>
      </c>
      <c r="E844" s="53">
        <v>2</v>
      </c>
      <c r="F844" s="53"/>
      <c r="G844" s="53"/>
      <c r="H844" s="53"/>
      <c r="I844" s="53">
        <f>+E844+F844-G844</f>
        <v>2</v>
      </c>
      <c r="J844" s="53"/>
      <c r="K844" s="54">
        <v>1500</v>
      </c>
      <c r="L844" s="54">
        <f t="shared" si="0"/>
        <v>3000</v>
      </c>
      <c r="M844" s="8"/>
      <c r="N844" s="8"/>
      <c r="O844" s="9" t="s">
        <v>104</v>
      </c>
      <c r="P844" s="10"/>
    </row>
    <row r="845" spans="1:16" ht="49.5" customHeight="1">
      <c r="A845" s="51" t="s">
        <v>1762</v>
      </c>
      <c r="B845" s="52" t="s">
        <v>14</v>
      </c>
      <c r="C845" s="44" t="s">
        <v>1763</v>
      </c>
      <c r="D845" s="51" t="s">
        <v>49</v>
      </c>
      <c r="E845" s="53">
        <v>9</v>
      </c>
      <c r="F845" s="53"/>
      <c r="G845" s="53"/>
      <c r="H845" s="53"/>
      <c r="I845" s="53">
        <f>+E845+F845-G845</f>
        <v>9</v>
      </c>
      <c r="J845" s="53">
        <v>9</v>
      </c>
      <c r="K845" s="54">
        <v>3942.38</v>
      </c>
      <c r="L845" s="54">
        <f t="shared" si="0"/>
        <v>35481.42</v>
      </c>
      <c r="M845" s="8"/>
      <c r="N845" s="8"/>
      <c r="O845" s="9" t="s">
        <v>104</v>
      </c>
      <c r="P845" s="10"/>
    </row>
    <row r="846" spans="1:16" ht="49.5" customHeight="1">
      <c r="A846" s="51" t="s">
        <v>1764</v>
      </c>
      <c r="B846" s="52">
        <v>45414</v>
      </c>
      <c r="C846" s="44" t="s">
        <v>1765</v>
      </c>
      <c r="D846" s="51" t="s">
        <v>49</v>
      </c>
      <c r="E846" s="53">
        <v>10</v>
      </c>
      <c r="F846" s="53"/>
      <c r="G846" s="53"/>
      <c r="H846" s="53"/>
      <c r="I846" s="53">
        <f>+E846+F846-G846</f>
        <v>10</v>
      </c>
      <c r="J846" s="53">
        <v>10</v>
      </c>
      <c r="K846" s="54">
        <v>3942.38</v>
      </c>
      <c r="L846" s="54">
        <f t="shared" si="0"/>
        <v>39423.800000000003</v>
      </c>
      <c r="M846" s="8"/>
      <c r="N846" s="8"/>
      <c r="O846" s="9" t="s">
        <v>104</v>
      </c>
      <c r="P846" s="10"/>
    </row>
    <row r="847" spans="1:16" ht="49.5" customHeight="1">
      <c r="A847" s="51" t="s">
        <v>1766</v>
      </c>
      <c r="B847" s="52">
        <v>45414</v>
      </c>
      <c r="C847" s="44" t="s">
        <v>1765</v>
      </c>
      <c r="D847" s="51" t="s">
        <v>49</v>
      </c>
      <c r="E847" s="53">
        <v>5</v>
      </c>
      <c r="F847" s="53"/>
      <c r="G847" s="53"/>
      <c r="H847" s="53"/>
      <c r="I847" s="53">
        <f>+E847+F847-G847</f>
        <v>5</v>
      </c>
      <c r="J847" s="53">
        <v>4</v>
      </c>
      <c r="K847" s="54"/>
      <c r="L847" s="54">
        <f t="shared" si="0"/>
        <v>0</v>
      </c>
      <c r="M847" s="8">
        <v>3942.38</v>
      </c>
      <c r="N847" s="8">
        <f>+I847*M847</f>
        <v>19711.900000000001</v>
      </c>
      <c r="O847" s="9" t="s">
        <v>104</v>
      </c>
      <c r="P847" s="10"/>
    </row>
    <row r="848" spans="1:16" ht="49.5" customHeight="1">
      <c r="A848" s="51" t="s">
        <v>1767</v>
      </c>
      <c r="B848" s="52">
        <v>45799</v>
      </c>
      <c r="C848" s="44" t="s">
        <v>1768</v>
      </c>
      <c r="D848" s="51" t="s">
        <v>175</v>
      </c>
      <c r="E848" s="53">
        <v>18</v>
      </c>
      <c r="F848" s="53"/>
      <c r="G848" s="53"/>
      <c r="H848" s="53"/>
      <c r="I848" s="53">
        <f>+E848+F848-G848</f>
        <v>18</v>
      </c>
      <c r="J848" s="53"/>
      <c r="K848" s="54">
        <v>4611</v>
      </c>
      <c r="L848" s="54">
        <f t="shared" si="0"/>
        <v>82998</v>
      </c>
      <c r="M848" s="8"/>
      <c r="N848" s="8"/>
      <c r="O848" s="9" t="s">
        <v>104</v>
      </c>
      <c r="P848" s="10"/>
    </row>
    <row r="849" spans="1:16" ht="49.5" customHeight="1">
      <c r="A849" s="51" t="s">
        <v>1769</v>
      </c>
      <c r="B849" s="52">
        <v>45414</v>
      </c>
      <c r="C849" s="44" t="s">
        <v>1770</v>
      </c>
      <c r="D849" s="51" t="s">
        <v>49</v>
      </c>
      <c r="E849" s="53">
        <v>1</v>
      </c>
      <c r="F849" s="53"/>
      <c r="G849" s="53"/>
      <c r="H849" s="53"/>
      <c r="I849" s="53">
        <f>+E849+F849-G849</f>
        <v>1</v>
      </c>
      <c r="J849" s="53"/>
      <c r="K849" s="54">
        <v>5915.82</v>
      </c>
      <c r="L849" s="54">
        <f t="shared" si="0"/>
        <v>5915.82</v>
      </c>
      <c r="M849" s="8"/>
      <c r="N849" s="8"/>
      <c r="O849" s="9" t="s">
        <v>104</v>
      </c>
      <c r="P849" s="10"/>
    </row>
    <row r="850" spans="1:16" ht="49.5" customHeight="1">
      <c r="A850" s="51" t="s">
        <v>1771</v>
      </c>
      <c r="B850" s="52">
        <v>45803</v>
      </c>
      <c r="C850" s="44" t="s">
        <v>1772</v>
      </c>
      <c r="D850" s="51" t="s">
        <v>175</v>
      </c>
      <c r="E850" s="53">
        <v>30</v>
      </c>
      <c r="F850" s="53"/>
      <c r="G850" s="53"/>
      <c r="H850" s="53"/>
      <c r="I850" s="53">
        <f>+E850+F850-G850</f>
        <v>30</v>
      </c>
      <c r="J850" s="53"/>
      <c r="K850" s="54">
        <v>5078</v>
      </c>
      <c r="L850" s="54">
        <f t="shared" si="0"/>
        <v>152340</v>
      </c>
      <c r="M850" s="8"/>
      <c r="N850" s="8"/>
      <c r="O850" s="9" t="s">
        <v>104</v>
      </c>
      <c r="P850" s="10"/>
    </row>
    <row r="851" spans="1:16" ht="49.5" customHeight="1">
      <c r="A851" s="51" t="s">
        <v>1773</v>
      </c>
      <c r="B851" s="52"/>
      <c r="C851" s="44" t="s">
        <v>1774</v>
      </c>
      <c r="D851" s="51" t="s">
        <v>49</v>
      </c>
      <c r="E851" s="53">
        <v>6</v>
      </c>
      <c r="F851" s="53"/>
      <c r="G851" s="53"/>
      <c r="H851" s="53"/>
      <c r="I851" s="53">
        <f>+E851+F851-G851</f>
        <v>6</v>
      </c>
      <c r="J851" s="53">
        <v>6</v>
      </c>
      <c r="K851" s="54">
        <v>2382</v>
      </c>
      <c r="L851" s="54">
        <f t="shared" si="0"/>
        <v>14292</v>
      </c>
      <c r="M851" s="8"/>
      <c r="N851" s="8"/>
      <c r="O851" s="9" t="s">
        <v>104</v>
      </c>
      <c r="P851" s="10"/>
    </row>
    <row r="852" spans="1:16" ht="49.5" customHeight="1">
      <c r="A852" s="51" t="s">
        <v>1775</v>
      </c>
      <c r="B852" s="52">
        <v>45414</v>
      </c>
      <c r="C852" s="44" t="s">
        <v>1776</v>
      </c>
      <c r="D852" s="51" t="s">
        <v>49</v>
      </c>
      <c r="E852" s="53">
        <v>3</v>
      </c>
      <c r="F852" s="53"/>
      <c r="G852" s="53"/>
      <c r="H852" s="53"/>
      <c r="I852" s="53">
        <f>+E852+F852-G852</f>
        <v>3</v>
      </c>
      <c r="J852" s="53"/>
      <c r="K852" s="54">
        <v>3942.38</v>
      </c>
      <c r="L852" s="54">
        <f t="shared" si="0"/>
        <v>11827.14</v>
      </c>
      <c r="M852" s="8"/>
      <c r="N852" s="8"/>
      <c r="O852" s="9" t="s">
        <v>104</v>
      </c>
      <c r="P852" s="10"/>
    </row>
    <row r="853" spans="1:16" ht="49.5" customHeight="1">
      <c r="A853" s="51" t="s">
        <v>1777</v>
      </c>
      <c r="B853" s="52">
        <v>45414</v>
      </c>
      <c r="C853" s="44" t="s">
        <v>1778</v>
      </c>
      <c r="D853" s="51" t="s">
        <v>49</v>
      </c>
      <c r="E853" s="53">
        <v>9</v>
      </c>
      <c r="F853" s="53"/>
      <c r="G853" s="53"/>
      <c r="H853" s="53"/>
      <c r="I853" s="53">
        <f>+E853+F853-G853</f>
        <v>9</v>
      </c>
      <c r="J853" s="53"/>
      <c r="K853" s="54">
        <v>5915.82</v>
      </c>
      <c r="L853" s="54">
        <f t="shared" si="0"/>
        <v>53242.38</v>
      </c>
      <c r="M853" s="8"/>
      <c r="N853" s="8"/>
      <c r="O853" s="9" t="s">
        <v>104</v>
      </c>
      <c r="P853" s="10"/>
    </row>
    <row r="854" spans="1:16" ht="49.5" customHeight="1">
      <c r="A854" s="51" t="s">
        <v>1779</v>
      </c>
      <c r="B854" s="52">
        <v>45414</v>
      </c>
      <c r="C854" s="44" t="s">
        <v>1780</v>
      </c>
      <c r="D854" s="51" t="s">
        <v>49</v>
      </c>
      <c r="E854" s="53">
        <v>0</v>
      </c>
      <c r="F854" s="53"/>
      <c r="G854" s="53"/>
      <c r="H854" s="53"/>
      <c r="I854" s="53">
        <f>+E854+F854-G854</f>
        <v>0</v>
      </c>
      <c r="J854" s="53">
        <v>0</v>
      </c>
      <c r="K854" s="54">
        <v>3943.28</v>
      </c>
      <c r="L854" s="54">
        <f t="shared" si="0"/>
        <v>0</v>
      </c>
      <c r="M854" s="8"/>
      <c r="N854" s="8">
        <f>+H854*M854</f>
        <v>0</v>
      </c>
      <c r="O854" s="9" t="s">
        <v>104</v>
      </c>
      <c r="P854" s="10"/>
    </row>
    <row r="855" spans="1:16" ht="49.5" customHeight="1">
      <c r="A855" s="51" t="s">
        <v>1781</v>
      </c>
      <c r="B855" s="52">
        <v>45414</v>
      </c>
      <c r="C855" s="44" t="s">
        <v>1782</v>
      </c>
      <c r="D855" s="51" t="s">
        <v>49</v>
      </c>
      <c r="E855" s="53">
        <v>1</v>
      </c>
      <c r="F855" s="53"/>
      <c r="G855" s="53"/>
      <c r="H855" s="53"/>
      <c r="I855" s="53">
        <f>+E855+F855-G855</f>
        <v>1</v>
      </c>
      <c r="J855" s="53"/>
      <c r="K855" s="54">
        <v>3942.38</v>
      </c>
      <c r="L855" s="54">
        <f t="shared" si="0"/>
        <v>3942.38</v>
      </c>
      <c r="M855" s="8"/>
      <c r="N855" s="8"/>
      <c r="O855" s="9" t="s">
        <v>104</v>
      </c>
      <c r="P855" s="10"/>
    </row>
    <row r="856" spans="1:16" ht="49.5" customHeight="1">
      <c r="A856" s="51" t="s">
        <v>1783</v>
      </c>
      <c r="B856" s="52">
        <v>45414</v>
      </c>
      <c r="C856" s="44" t="s">
        <v>1784</v>
      </c>
      <c r="D856" s="51" t="s">
        <v>49</v>
      </c>
      <c r="E856" s="53">
        <v>2</v>
      </c>
      <c r="F856" s="53"/>
      <c r="G856" s="53"/>
      <c r="H856" s="53"/>
      <c r="I856" s="53">
        <f>+E856+F856-G856</f>
        <v>2</v>
      </c>
      <c r="J856" s="53"/>
      <c r="K856" s="54"/>
      <c r="L856" s="54">
        <f t="shared" si="0"/>
        <v>0</v>
      </c>
      <c r="M856" s="8">
        <v>3942.38</v>
      </c>
      <c r="N856" s="8">
        <f>+I856*M856</f>
        <v>7884.76</v>
      </c>
      <c r="O856" s="9" t="s">
        <v>104</v>
      </c>
      <c r="P856" s="10"/>
    </row>
    <row r="857" spans="1:16" ht="49.5" customHeight="1">
      <c r="A857" s="51" t="s">
        <v>1785</v>
      </c>
      <c r="B857" s="52"/>
      <c r="C857" s="44" t="s">
        <v>1786</v>
      </c>
      <c r="D857" s="51" t="s">
        <v>49</v>
      </c>
      <c r="E857" s="53">
        <v>31</v>
      </c>
      <c r="F857" s="53"/>
      <c r="G857" s="53"/>
      <c r="H857" s="53"/>
      <c r="I857" s="53">
        <f>+E857+F857-G857</f>
        <v>31</v>
      </c>
      <c r="J857" s="53"/>
      <c r="K857" s="54">
        <v>1165.8399999999999</v>
      </c>
      <c r="L857" s="54">
        <f t="shared" si="0"/>
        <v>36141.040000000001</v>
      </c>
      <c r="M857" s="8"/>
      <c r="N857" s="8"/>
      <c r="O857" s="9" t="s">
        <v>104</v>
      </c>
      <c r="P857" s="10"/>
    </row>
    <row r="858" spans="1:16" ht="49.5" customHeight="1">
      <c r="A858" s="51" t="s">
        <v>1787</v>
      </c>
      <c r="B858" s="52"/>
      <c r="C858" s="44" t="s">
        <v>1788</v>
      </c>
      <c r="D858" s="51" t="s">
        <v>49</v>
      </c>
      <c r="E858" s="53">
        <v>0</v>
      </c>
      <c r="F858" s="53"/>
      <c r="G858" s="53"/>
      <c r="H858" s="53"/>
      <c r="I858" s="53">
        <f>+E858+F858-G858</f>
        <v>0</v>
      </c>
      <c r="J858" s="53"/>
      <c r="K858" s="54">
        <v>4275</v>
      </c>
      <c r="L858" s="54">
        <f t="shared" si="0"/>
        <v>0</v>
      </c>
      <c r="M858" s="8"/>
      <c r="N858" s="8"/>
      <c r="O858" s="9" t="s">
        <v>104</v>
      </c>
      <c r="P858" s="10"/>
    </row>
    <row r="859" spans="1:16" ht="49.5" customHeight="1">
      <c r="A859" s="51" t="s">
        <v>1789</v>
      </c>
      <c r="B859" s="52" t="s">
        <v>14</v>
      </c>
      <c r="C859" s="44" t="s">
        <v>1790</v>
      </c>
      <c r="D859" s="51" t="s">
        <v>49</v>
      </c>
      <c r="E859" s="53">
        <v>3</v>
      </c>
      <c r="F859" s="53"/>
      <c r="G859" s="53"/>
      <c r="H859" s="53"/>
      <c r="I859" s="53">
        <f>+E859+F859-G859</f>
        <v>3</v>
      </c>
      <c r="J859" s="53">
        <v>3</v>
      </c>
      <c r="K859" s="54">
        <v>1500</v>
      </c>
      <c r="L859" s="54">
        <f t="shared" si="0"/>
        <v>4500</v>
      </c>
      <c r="M859" s="8"/>
      <c r="N859" s="8"/>
      <c r="O859" s="9" t="s">
        <v>104</v>
      </c>
      <c r="P859" s="10"/>
    </row>
    <row r="860" spans="1:16" ht="49.5" customHeight="1">
      <c r="A860" s="51" t="s">
        <v>1791</v>
      </c>
      <c r="B860" s="52"/>
      <c r="C860" s="44" t="s">
        <v>1792</v>
      </c>
      <c r="D860" s="51" t="s">
        <v>49</v>
      </c>
      <c r="E860" s="53">
        <v>7</v>
      </c>
      <c r="F860" s="53"/>
      <c r="G860" s="53"/>
      <c r="H860" s="53"/>
      <c r="I860" s="53">
        <f>+E860+F860-G860</f>
        <v>7</v>
      </c>
      <c r="J860" s="53"/>
      <c r="K860" s="54">
        <v>6020</v>
      </c>
      <c r="L860" s="54">
        <f t="shared" si="0"/>
        <v>42140</v>
      </c>
      <c r="M860" s="8"/>
      <c r="N860" s="8"/>
      <c r="O860" s="9" t="s">
        <v>104</v>
      </c>
      <c r="P860" s="10"/>
    </row>
    <row r="861" spans="1:16" ht="49.5" customHeight="1">
      <c r="A861" s="51" t="s">
        <v>1793</v>
      </c>
      <c r="B861" s="52"/>
      <c r="C861" s="44" t="s">
        <v>1794</v>
      </c>
      <c r="D861" s="51" t="s">
        <v>49</v>
      </c>
      <c r="E861" s="53">
        <v>4</v>
      </c>
      <c r="F861" s="53"/>
      <c r="G861" s="53"/>
      <c r="H861" s="53"/>
      <c r="I861" s="53">
        <f>+E861+F861-G861</f>
        <v>4</v>
      </c>
      <c r="J861" s="53">
        <v>4</v>
      </c>
      <c r="K861" s="54">
        <v>1250</v>
      </c>
      <c r="L861" s="54">
        <f t="shared" si="0"/>
        <v>5000</v>
      </c>
      <c r="M861" s="8"/>
      <c r="N861" s="8"/>
      <c r="O861" s="9" t="s">
        <v>104</v>
      </c>
      <c r="P861" s="10"/>
    </row>
    <row r="862" spans="1:16" ht="49.5" customHeight="1">
      <c r="A862" s="51" t="s">
        <v>1795</v>
      </c>
      <c r="B862" s="52"/>
      <c r="C862" s="44" t="s">
        <v>1796</v>
      </c>
      <c r="D862" s="51" t="s">
        <v>49</v>
      </c>
      <c r="E862" s="53">
        <v>8</v>
      </c>
      <c r="F862" s="53"/>
      <c r="G862" s="53"/>
      <c r="H862" s="53"/>
      <c r="I862" s="53">
        <f>+E862+F862-G862</f>
        <v>8</v>
      </c>
      <c r="J862" s="53">
        <v>8</v>
      </c>
      <c r="K862" s="54">
        <v>1869.12</v>
      </c>
      <c r="L862" s="54">
        <f t="shared" si="0"/>
        <v>14952.96</v>
      </c>
      <c r="M862" s="8"/>
      <c r="N862" s="8"/>
      <c r="O862" s="9" t="s">
        <v>104</v>
      </c>
      <c r="P862" s="10"/>
    </row>
    <row r="863" spans="1:16" ht="49.5" customHeight="1">
      <c r="A863" s="51" t="s">
        <v>1797</v>
      </c>
      <c r="B863" s="52" t="s">
        <v>1798</v>
      </c>
      <c r="C863" s="44" t="s">
        <v>1799</v>
      </c>
      <c r="D863" s="51" t="s">
        <v>49</v>
      </c>
      <c r="E863" s="53">
        <v>0</v>
      </c>
      <c r="F863" s="53"/>
      <c r="G863" s="53"/>
      <c r="H863" s="53"/>
      <c r="I863" s="53">
        <f>+E863+F863-G863</f>
        <v>0</v>
      </c>
      <c r="J863" s="53"/>
      <c r="K863" s="54">
        <v>1692</v>
      </c>
      <c r="L863" s="54">
        <f t="shared" si="0"/>
        <v>0</v>
      </c>
      <c r="M863" s="8"/>
      <c r="N863" s="8"/>
      <c r="O863" s="9" t="s">
        <v>104</v>
      </c>
      <c r="P863" s="10"/>
    </row>
    <row r="864" spans="1:16" ht="49.5" customHeight="1">
      <c r="A864" s="51" t="s">
        <v>1800</v>
      </c>
      <c r="B864" s="52"/>
      <c r="C864" s="44" t="s">
        <v>1801</v>
      </c>
      <c r="D864" s="53" t="s">
        <v>49</v>
      </c>
      <c r="E864" s="53">
        <v>3</v>
      </c>
      <c r="F864" s="53"/>
      <c r="G864" s="53"/>
      <c r="H864" s="53"/>
      <c r="I864" s="53">
        <f>+E864+F864-G864</f>
        <v>3</v>
      </c>
      <c r="J864" s="54"/>
      <c r="K864" s="54"/>
      <c r="L864" s="54">
        <f t="shared" si="0"/>
        <v>0</v>
      </c>
      <c r="M864" s="8">
        <v>3942.38</v>
      </c>
      <c r="N864" s="9">
        <f>+I864*M864</f>
        <v>11827.14</v>
      </c>
      <c r="O864" s="13" t="s">
        <v>104</v>
      </c>
      <c r="P864" s="10"/>
    </row>
    <row r="865" spans="1:16" ht="49.5" customHeight="1">
      <c r="A865" s="51" t="s">
        <v>1802</v>
      </c>
      <c r="B865" s="52">
        <v>45803</v>
      </c>
      <c r="C865" s="44" t="s">
        <v>1803</v>
      </c>
      <c r="D865" s="51" t="s">
        <v>175</v>
      </c>
      <c r="E865" s="53">
        <v>5</v>
      </c>
      <c r="F865" s="53"/>
      <c r="G865" s="53"/>
      <c r="H865" s="53"/>
      <c r="I865" s="53">
        <f>+E865+F865-G865</f>
        <v>5</v>
      </c>
      <c r="J865" s="53"/>
      <c r="K865" s="54">
        <v>3408</v>
      </c>
      <c r="L865" s="54">
        <f t="shared" si="0"/>
        <v>17040</v>
      </c>
      <c r="M865" s="8"/>
      <c r="N865" s="8"/>
      <c r="O865" s="9" t="s">
        <v>104</v>
      </c>
      <c r="P865" s="10"/>
    </row>
    <row r="866" spans="1:16" ht="49.5" customHeight="1">
      <c r="A866" s="51" t="s">
        <v>1804</v>
      </c>
      <c r="B866" s="52"/>
      <c r="C866" s="44" t="s">
        <v>1805</v>
      </c>
      <c r="D866" s="51" t="s">
        <v>49</v>
      </c>
      <c r="E866" s="53">
        <v>1</v>
      </c>
      <c r="F866" s="53"/>
      <c r="G866" s="53"/>
      <c r="H866" s="53"/>
      <c r="I866" s="53">
        <f>+E866+F866-G866</f>
        <v>1</v>
      </c>
      <c r="J866" s="53"/>
      <c r="K866" s="54">
        <v>755</v>
      </c>
      <c r="L866" s="54">
        <f t="shared" si="0"/>
        <v>755</v>
      </c>
      <c r="M866" s="8"/>
      <c r="N866" s="8"/>
      <c r="O866" s="9" t="s">
        <v>17</v>
      </c>
      <c r="P866" s="10"/>
    </row>
    <row r="867" spans="1:16" ht="49.5" customHeight="1">
      <c r="A867" s="51" t="s">
        <v>1806</v>
      </c>
      <c r="B867" s="52"/>
      <c r="C867" s="44" t="s">
        <v>1807</v>
      </c>
      <c r="D867" s="51" t="s">
        <v>49</v>
      </c>
      <c r="E867" s="53">
        <v>2000</v>
      </c>
      <c r="F867" s="53"/>
      <c r="G867" s="53"/>
      <c r="H867" s="53"/>
      <c r="I867" s="53">
        <f>+E867+F867-G867</f>
        <v>2000</v>
      </c>
      <c r="J867" s="53"/>
      <c r="K867" s="54"/>
      <c r="L867" s="54">
        <f t="shared" si="0"/>
        <v>0</v>
      </c>
      <c r="M867" s="8"/>
      <c r="N867" s="8"/>
      <c r="O867" s="9" t="s">
        <v>194</v>
      </c>
      <c r="P867" s="10"/>
    </row>
    <row r="868" spans="1:16" ht="49.5" customHeight="1">
      <c r="A868" s="51" t="s">
        <v>1808</v>
      </c>
      <c r="B868" s="52">
        <v>45803</v>
      </c>
      <c r="C868" s="44" t="s">
        <v>1809</v>
      </c>
      <c r="D868" s="51" t="s">
        <v>49</v>
      </c>
      <c r="E868" s="53">
        <v>2</v>
      </c>
      <c r="F868" s="53"/>
      <c r="G868" s="53"/>
      <c r="H868" s="53"/>
      <c r="I868" s="53">
        <f>+E868+F868-G868</f>
        <v>2</v>
      </c>
      <c r="J868" s="53">
        <v>3</v>
      </c>
      <c r="K868" s="54">
        <v>879</v>
      </c>
      <c r="L868" s="54">
        <f t="shared" si="0"/>
        <v>1758</v>
      </c>
      <c r="M868" s="8"/>
      <c r="N868" s="8"/>
      <c r="O868" s="9" t="s">
        <v>104</v>
      </c>
      <c r="P868" s="10"/>
    </row>
    <row r="869" spans="1:16" ht="49.5" customHeight="1">
      <c r="A869" s="51" t="s">
        <v>1810</v>
      </c>
      <c r="B869" s="52"/>
      <c r="C869" s="44" t="s">
        <v>1811</v>
      </c>
      <c r="D869" s="51" t="s">
        <v>49</v>
      </c>
      <c r="E869" s="53">
        <v>1</v>
      </c>
      <c r="F869" s="53"/>
      <c r="G869" s="53"/>
      <c r="H869" s="53"/>
      <c r="I869" s="53">
        <f>+E869+F869-G869</f>
        <v>1</v>
      </c>
      <c r="J869" s="53"/>
      <c r="K869" s="54">
        <v>1209</v>
      </c>
      <c r="L869" s="54">
        <f t="shared" si="0"/>
        <v>1209</v>
      </c>
      <c r="M869" s="8"/>
      <c r="N869" s="8"/>
      <c r="O869" s="9" t="s">
        <v>50</v>
      </c>
      <c r="P869" s="10"/>
    </row>
    <row r="870" spans="1:16" ht="49.5" customHeight="1">
      <c r="A870" s="51" t="s">
        <v>1812</v>
      </c>
      <c r="B870" s="52"/>
      <c r="C870" s="44" t="s">
        <v>1813</v>
      </c>
      <c r="D870" s="51" t="s">
        <v>49</v>
      </c>
      <c r="E870" s="53">
        <v>71</v>
      </c>
      <c r="F870" s="53"/>
      <c r="G870" s="53"/>
      <c r="H870" s="53"/>
      <c r="I870" s="53">
        <f>+E870+F870-G870</f>
        <v>71</v>
      </c>
      <c r="J870" s="53"/>
      <c r="K870" s="54">
        <v>1078</v>
      </c>
      <c r="L870" s="54">
        <f t="shared" si="0"/>
        <v>76538</v>
      </c>
      <c r="M870" s="8"/>
      <c r="N870" s="8"/>
      <c r="O870" s="9" t="s">
        <v>194</v>
      </c>
      <c r="P870" s="10"/>
    </row>
    <row r="871" spans="1:16" ht="49.5" customHeight="1">
      <c r="A871" s="51" t="s">
        <v>1814</v>
      </c>
      <c r="B871" s="55">
        <v>45783</v>
      </c>
      <c r="C871" s="44" t="s">
        <v>1815</v>
      </c>
      <c r="D871" s="56" t="s">
        <v>49</v>
      </c>
      <c r="E871" s="53">
        <v>3</v>
      </c>
      <c r="F871" s="53"/>
      <c r="G871" s="53"/>
      <c r="H871" s="53"/>
      <c r="I871" s="53">
        <f>+E871+F871-G871</f>
        <v>3</v>
      </c>
      <c r="J871" s="53"/>
      <c r="K871" s="54">
        <v>295</v>
      </c>
      <c r="L871" s="54">
        <f t="shared" si="0"/>
        <v>885</v>
      </c>
      <c r="M871" s="8"/>
      <c r="N871" s="8"/>
      <c r="O871" s="9" t="s">
        <v>17</v>
      </c>
      <c r="P871" s="10"/>
    </row>
    <row r="872" spans="1:16" ht="49.5" customHeight="1">
      <c r="A872" s="51" t="s">
        <v>1816</v>
      </c>
      <c r="B872" s="52"/>
      <c r="C872" s="44" t="s">
        <v>1817</v>
      </c>
      <c r="D872" s="51" t="s">
        <v>49</v>
      </c>
      <c r="E872" s="53">
        <v>1</v>
      </c>
      <c r="F872" s="53"/>
      <c r="G872" s="53"/>
      <c r="H872" s="53"/>
      <c r="I872" s="53">
        <f>+E872+F872-G872</f>
        <v>1</v>
      </c>
      <c r="J872" s="53"/>
      <c r="K872" s="54">
        <v>480</v>
      </c>
      <c r="L872" s="54">
        <f t="shared" si="0"/>
        <v>480</v>
      </c>
      <c r="M872" s="8"/>
      <c r="N872" s="8"/>
      <c r="O872" s="9" t="s">
        <v>36</v>
      </c>
      <c r="P872" s="10"/>
    </row>
    <row r="873" spans="1:16" ht="49.5" customHeight="1">
      <c r="A873" s="51" t="s">
        <v>1818</v>
      </c>
      <c r="B873" s="52">
        <v>45414</v>
      </c>
      <c r="C873" s="44" t="s">
        <v>1819</v>
      </c>
      <c r="D873" s="51" t="s">
        <v>49</v>
      </c>
      <c r="E873" s="53">
        <v>13</v>
      </c>
      <c r="F873" s="53"/>
      <c r="G873" s="53"/>
      <c r="H873" s="53"/>
      <c r="I873" s="53">
        <f>+E873+F873-G873</f>
        <v>13</v>
      </c>
      <c r="J873" s="53">
        <v>13</v>
      </c>
      <c r="K873" s="54">
        <v>90.86</v>
      </c>
      <c r="L873" s="54">
        <f t="shared" si="0"/>
        <v>1181.18</v>
      </c>
      <c r="M873" s="8"/>
      <c r="N873" s="8"/>
      <c r="O873" s="9" t="s">
        <v>36</v>
      </c>
      <c r="P873" s="10"/>
    </row>
    <row r="874" spans="1:16" ht="49.5" customHeight="1">
      <c r="A874" s="51" t="s">
        <v>1820</v>
      </c>
      <c r="B874" s="52">
        <v>45414</v>
      </c>
      <c r="C874" s="44" t="s">
        <v>1821</v>
      </c>
      <c r="D874" s="51" t="s">
        <v>49</v>
      </c>
      <c r="E874" s="53">
        <v>0</v>
      </c>
      <c r="F874" s="53"/>
      <c r="G874" s="53"/>
      <c r="H874" s="53"/>
      <c r="I874" s="53">
        <f>+E874+F874-G874</f>
        <v>0</v>
      </c>
      <c r="J874" s="53"/>
      <c r="K874" s="54">
        <v>90.86</v>
      </c>
      <c r="L874" s="54">
        <f t="shared" si="0"/>
        <v>0</v>
      </c>
      <c r="M874" s="8"/>
      <c r="N874" s="8"/>
      <c r="O874" s="9" t="s">
        <v>36</v>
      </c>
      <c r="P874" s="10"/>
    </row>
    <row r="875" spans="1:16" ht="49.5" customHeight="1">
      <c r="A875" s="51" t="s">
        <v>1822</v>
      </c>
      <c r="B875" s="52">
        <v>45414</v>
      </c>
      <c r="C875" s="44" t="s">
        <v>1823</v>
      </c>
      <c r="D875" s="51" t="s">
        <v>49</v>
      </c>
      <c r="E875" s="53">
        <v>99</v>
      </c>
      <c r="F875" s="53"/>
      <c r="G875" s="53"/>
      <c r="H875" s="53"/>
      <c r="I875" s="53">
        <f>+E875+F875-G875</f>
        <v>99</v>
      </c>
      <c r="J875" s="53">
        <v>80</v>
      </c>
      <c r="K875" s="54">
        <v>114.224</v>
      </c>
      <c r="L875" s="54">
        <f t="shared" si="0"/>
        <v>11308.175999999999</v>
      </c>
      <c r="M875" s="8"/>
      <c r="N875" s="8"/>
      <c r="O875" s="9" t="s">
        <v>36</v>
      </c>
      <c r="P875" s="10"/>
    </row>
    <row r="876" spans="1:16" ht="49.5" customHeight="1">
      <c r="A876" s="51" t="s">
        <v>1824</v>
      </c>
      <c r="B876" s="52">
        <v>45414</v>
      </c>
      <c r="C876" s="44" t="s">
        <v>1825</v>
      </c>
      <c r="D876" s="51" t="s">
        <v>49</v>
      </c>
      <c r="E876" s="53">
        <v>38</v>
      </c>
      <c r="F876" s="53"/>
      <c r="G876" s="53"/>
      <c r="H876" s="53"/>
      <c r="I876" s="53">
        <f>+E876+F876-G876</f>
        <v>38</v>
      </c>
      <c r="J876" s="53">
        <v>44</v>
      </c>
      <c r="K876" s="54">
        <v>68.44</v>
      </c>
      <c r="L876" s="54">
        <f t="shared" si="0"/>
        <v>2600.7199999999998</v>
      </c>
      <c r="M876" s="8"/>
      <c r="N876" s="8"/>
      <c r="O876" s="9" t="s">
        <v>36</v>
      </c>
      <c r="P876" s="10"/>
    </row>
    <row r="877" spans="1:16" ht="49.5" customHeight="1">
      <c r="A877" s="51" t="s">
        <v>1826</v>
      </c>
      <c r="B877" s="52"/>
      <c r="C877" s="44" t="s">
        <v>1827</v>
      </c>
      <c r="D877" s="51" t="s">
        <v>49</v>
      </c>
      <c r="E877" s="53">
        <v>11</v>
      </c>
      <c r="F877" s="53"/>
      <c r="G877" s="53"/>
      <c r="H877" s="53"/>
      <c r="I877" s="53">
        <f>+E877+F877-G877</f>
        <v>11</v>
      </c>
      <c r="J877" s="53"/>
      <c r="K877" s="54">
        <v>143</v>
      </c>
      <c r="L877" s="54">
        <f t="shared" si="0"/>
        <v>1573</v>
      </c>
      <c r="M877" s="8"/>
      <c r="N877" s="8"/>
      <c r="O877" s="9" t="s">
        <v>24</v>
      </c>
      <c r="P877" s="10"/>
    </row>
    <row r="878" spans="1:16" ht="49.5" customHeight="1">
      <c r="A878" s="51" t="s">
        <v>1828</v>
      </c>
      <c r="B878" s="52">
        <v>45797</v>
      </c>
      <c r="C878" s="44" t="s">
        <v>1829</v>
      </c>
      <c r="D878" s="51" t="s">
        <v>1830</v>
      </c>
      <c r="E878" s="53">
        <v>0</v>
      </c>
      <c r="F878" s="53"/>
      <c r="G878" s="53"/>
      <c r="H878" s="53"/>
      <c r="I878" s="53">
        <f>+E878+F878-G878</f>
        <v>0</v>
      </c>
      <c r="J878" s="53"/>
      <c r="K878" s="54">
        <v>34500</v>
      </c>
      <c r="L878" s="54">
        <f t="shared" si="0"/>
        <v>0</v>
      </c>
      <c r="M878" s="8"/>
      <c r="N878" s="8"/>
      <c r="O878" s="9" t="s">
        <v>166</v>
      </c>
      <c r="P878" s="10"/>
    </row>
    <row r="879" spans="1:16" ht="49.5" customHeight="1">
      <c r="A879" s="51" t="s">
        <v>1831</v>
      </c>
      <c r="B879" s="52" t="s">
        <v>34</v>
      </c>
      <c r="C879" s="44" t="s">
        <v>1832</v>
      </c>
      <c r="D879" s="51" t="s">
        <v>49</v>
      </c>
      <c r="E879" s="53">
        <v>0</v>
      </c>
      <c r="F879" s="53">
        <v>10</v>
      </c>
      <c r="G879" s="53"/>
      <c r="H879" s="53"/>
      <c r="I879" s="53">
        <f>+E879+F879-G879</f>
        <v>10</v>
      </c>
      <c r="J879" s="53"/>
      <c r="K879" s="54">
        <v>620</v>
      </c>
      <c r="L879" s="54">
        <f t="shared" si="0"/>
        <v>6200</v>
      </c>
      <c r="M879" s="8"/>
      <c r="N879" s="8"/>
      <c r="O879" s="9" t="s">
        <v>36</v>
      </c>
      <c r="P879" s="10"/>
    </row>
    <row r="880" spans="1:16" ht="49.5" customHeight="1">
      <c r="A880" s="51" t="s">
        <v>1833</v>
      </c>
      <c r="B880" s="52"/>
      <c r="C880" s="44" t="s">
        <v>1834</v>
      </c>
      <c r="D880" s="51" t="s">
        <v>49</v>
      </c>
      <c r="E880" s="53">
        <v>21</v>
      </c>
      <c r="F880" s="53"/>
      <c r="G880" s="53"/>
      <c r="H880" s="53"/>
      <c r="I880" s="53">
        <f>+E880+F880-G880</f>
        <v>21</v>
      </c>
      <c r="J880" s="53"/>
      <c r="K880" s="54">
        <v>143</v>
      </c>
      <c r="L880" s="54">
        <f t="shared" si="0"/>
        <v>3003</v>
      </c>
      <c r="M880" s="8"/>
      <c r="N880" s="8"/>
      <c r="O880" s="9" t="s">
        <v>17</v>
      </c>
      <c r="P880" s="10"/>
    </row>
    <row r="881" spans="1:16" ht="49.5" customHeight="1">
      <c r="A881" s="51" t="s">
        <v>1835</v>
      </c>
      <c r="B881" s="52"/>
      <c r="C881" s="44" t="s">
        <v>1836</v>
      </c>
      <c r="D881" s="51" t="s">
        <v>49</v>
      </c>
      <c r="E881" s="53">
        <v>40</v>
      </c>
      <c r="F881" s="53"/>
      <c r="G881" s="53"/>
      <c r="H881" s="53"/>
      <c r="I881" s="53">
        <f>+E881+F881-G881</f>
        <v>40</v>
      </c>
      <c r="J881" s="53"/>
      <c r="K881" s="54"/>
      <c r="L881" s="54">
        <f t="shared" si="0"/>
        <v>0</v>
      </c>
      <c r="M881" s="8"/>
      <c r="N881" s="8"/>
      <c r="O881" s="9" t="s">
        <v>178</v>
      </c>
      <c r="P881" s="10"/>
    </row>
    <row r="882" spans="1:16" ht="49.5" customHeight="1">
      <c r="A882" s="51" t="s">
        <v>1837</v>
      </c>
      <c r="B882" s="52"/>
      <c r="C882" s="44" t="s">
        <v>1838</v>
      </c>
      <c r="D882" s="51" t="s">
        <v>49</v>
      </c>
      <c r="E882" s="53">
        <v>1</v>
      </c>
      <c r="F882" s="53"/>
      <c r="G882" s="53"/>
      <c r="H882" s="53"/>
      <c r="I882" s="53">
        <f>+E882+F882-G882</f>
        <v>1</v>
      </c>
      <c r="J882" s="53"/>
      <c r="K882" s="54">
        <v>79</v>
      </c>
      <c r="L882" s="54">
        <f t="shared" si="0"/>
        <v>79</v>
      </c>
      <c r="M882" s="8"/>
      <c r="N882" s="8"/>
      <c r="O882" s="9" t="s">
        <v>17</v>
      </c>
      <c r="P882" s="10"/>
    </row>
    <row r="883" spans="1:16" ht="49.5" customHeight="1">
      <c r="A883" s="51" t="s">
        <v>1839</v>
      </c>
      <c r="B883" s="52" t="s">
        <v>841</v>
      </c>
      <c r="C883" s="44" t="s">
        <v>1840</v>
      </c>
      <c r="D883" s="51" t="s">
        <v>49</v>
      </c>
      <c r="E883" s="53">
        <v>1</v>
      </c>
      <c r="F883" s="53"/>
      <c r="G883" s="53"/>
      <c r="H883" s="53"/>
      <c r="I883" s="53">
        <f>+E883+F883-G883</f>
        <v>1</v>
      </c>
      <c r="J883" s="53"/>
      <c r="K883" s="54">
        <v>665</v>
      </c>
      <c r="L883" s="54">
        <f t="shared" si="0"/>
        <v>665</v>
      </c>
      <c r="M883" s="8"/>
      <c r="N883" s="8"/>
      <c r="O883" s="9" t="s">
        <v>178</v>
      </c>
      <c r="P883" s="10"/>
    </row>
    <row r="884" spans="1:16" ht="49.5" customHeight="1">
      <c r="A884" s="51" t="s">
        <v>1841</v>
      </c>
      <c r="B884" s="52">
        <v>44193</v>
      </c>
      <c r="C884" s="44" t="s">
        <v>1842</v>
      </c>
      <c r="D884" s="51" t="s">
        <v>49</v>
      </c>
      <c r="E884" s="53">
        <v>15</v>
      </c>
      <c r="F884" s="53"/>
      <c r="G884" s="53"/>
      <c r="H884" s="53"/>
      <c r="I884" s="53">
        <f>+E884+F884-G884</f>
        <v>15</v>
      </c>
      <c r="J884" s="53"/>
      <c r="K884" s="54">
        <v>68.23</v>
      </c>
      <c r="L884" s="54">
        <f t="shared" si="0"/>
        <v>1023.45</v>
      </c>
      <c r="M884" s="8"/>
      <c r="N884" s="8"/>
      <c r="O884" s="9" t="s">
        <v>178</v>
      </c>
      <c r="P884" s="10"/>
    </row>
    <row r="885" spans="1:16" ht="49.5" customHeight="1">
      <c r="A885" s="51" t="s">
        <v>1843</v>
      </c>
      <c r="B885" s="52" t="s">
        <v>14</v>
      </c>
      <c r="C885" s="44" t="s">
        <v>1844</v>
      </c>
      <c r="D885" s="51" t="s">
        <v>49</v>
      </c>
      <c r="E885" s="53">
        <v>19</v>
      </c>
      <c r="F885" s="53"/>
      <c r="G885" s="53"/>
      <c r="H885" s="53"/>
      <c r="I885" s="53">
        <f>+E885+F885-G885</f>
        <v>19</v>
      </c>
      <c r="J885" s="53"/>
      <c r="K885" s="54">
        <v>68.23</v>
      </c>
      <c r="L885" s="54">
        <f t="shared" si="0"/>
        <v>1296.3700000000001</v>
      </c>
      <c r="M885" s="8"/>
      <c r="N885" s="8"/>
      <c r="O885" s="9" t="s">
        <v>178</v>
      </c>
      <c r="P885" s="10"/>
    </row>
    <row r="886" spans="1:16" ht="49.5" customHeight="1">
      <c r="A886" s="51" t="s">
        <v>1845</v>
      </c>
      <c r="B886" s="52" t="s">
        <v>97</v>
      </c>
      <c r="C886" s="44" t="s">
        <v>1846</v>
      </c>
      <c r="D886" s="51" t="s">
        <v>49</v>
      </c>
      <c r="E886" s="53">
        <v>2</v>
      </c>
      <c r="F886" s="53"/>
      <c r="G886" s="53"/>
      <c r="H886" s="53"/>
      <c r="I886" s="53">
        <f>+E886+F886-G886</f>
        <v>2</v>
      </c>
      <c r="J886" s="53"/>
      <c r="K886" s="54">
        <v>146.91</v>
      </c>
      <c r="L886" s="54">
        <f t="shared" si="0"/>
        <v>293.82</v>
      </c>
      <c r="M886" s="8"/>
      <c r="N886" s="8"/>
      <c r="O886" s="9" t="s">
        <v>194</v>
      </c>
      <c r="P886" s="10"/>
    </row>
    <row r="887" spans="1:16" ht="49.5" customHeight="1">
      <c r="A887" s="51" t="s">
        <v>1847</v>
      </c>
      <c r="B887" s="52">
        <v>45799</v>
      </c>
      <c r="C887" s="44" t="s">
        <v>1848</v>
      </c>
      <c r="D887" s="51" t="s">
        <v>49</v>
      </c>
      <c r="E887" s="53">
        <v>68</v>
      </c>
      <c r="F887" s="53"/>
      <c r="G887" s="53">
        <f>1+1</f>
        <v>2</v>
      </c>
      <c r="H887" s="53"/>
      <c r="I887" s="53">
        <f>+E887+F887-G887</f>
        <v>66</v>
      </c>
      <c r="J887" s="53"/>
      <c r="K887" s="54">
        <v>65</v>
      </c>
      <c r="L887" s="54">
        <f t="shared" si="0"/>
        <v>4290</v>
      </c>
      <c r="M887" s="8"/>
      <c r="N887" s="8"/>
      <c r="O887" s="9" t="s">
        <v>104</v>
      </c>
      <c r="P887" s="10"/>
    </row>
    <row r="888" spans="1:16" ht="49.5" customHeight="1">
      <c r="A888" s="51" t="s">
        <v>1849</v>
      </c>
      <c r="B888" s="52" t="s">
        <v>14</v>
      </c>
      <c r="C888" s="44" t="s">
        <v>1850</v>
      </c>
      <c r="D888" s="51" t="s">
        <v>49</v>
      </c>
      <c r="E888" s="53">
        <v>0</v>
      </c>
      <c r="F888" s="53"/>
      <c r="G888" s="53"/>
      <c r="H888" s="53"/>
      <c r="I888" s="53">
        <f>+E888+F888-G888</f>
        <v>0</v>
      </c>
      <c r="J888" s="53"/>
      <c r="K888" s="54">
        <v>212.93</v>
      </c>
      <c r="L888" s="54">
        <f t="shared" si="0"/>
        <v>0</v>
      </c>
      <c r="M888" s="8"/>
      <c r="N888" s="8"/>
      <c r="O888" s="9" t="s">
        <v>181</v>
      </c>
      <c r="P888" s="10"/>
    </row>
    <row r="889" spans="1:16" ht="49.5" customHeight="1">
      <c r="A889" s="51" t="s">
        <v>1851</v>
      </c>
      <c r="B889" s="55" t="s">
        <v>111</v>
      </c>
      <c r="C889" s="44" t="s">
        <v>1852</v>
      </c>
      <c r="D889" s="51" t="s">
        <v>49</v>
      </c>
      <c r="E889" s="53">
        <v>18</v>
      </c>
      <c r="F889" s="53"/>
      <c r="G889" s="53"/>
      <c r="H889" s="53"/>
      <c r="I889" s="53">
        <f>+E889+F889-G889</f>
        <v>18</v>
      </c>
      <c r="J889" s="53"/>
      <c r="K889" s="54">
        <v>299.92</v>
      </c>
      <c r="L889" s="54">
        <f t="shared" si="0"/>
        <v>5398.56</v>
      </c>
      <c r="M889" s="8"/>
      <c r="N889" s="8"/>
      <c r="O889" s="9" t="s">
        <v>24</v>
      </c>
      <c r="P889" s="10"/>
    </row>
    <row r="890" spans="1:16" ht="49.5" customHeight="1">
      <c r="A890" s="51" t="s">
        <v>1853</v>
      </c>
      <c r="B890" s="52" t="s">
        <v>14</v>
      </c>
      <c r="C890" s="44" t="s">
        <v>1854</v>
      </c>
      <c r="D890" s="51" t="s">
        <v>49</v>
      </c>
      <c r="E890" s="53">
        <v>28</v>
      </c>
      <c r="F890" s="53"/>
      <c r="G890" s="53">
        <v>5</v>
      </c>
      <c r="H890" s="53"/>
      <c r="I890" s="53">
        <f>+E890+F890-G890</f>
        <v>23</v>
      </c>
      <c r="J890" s="53"/>
      <c r="K890" s="54">
        <v>230.1</v>
      </c>
      <c r="L890" s="54">
        <f t="shared" si="0"/>
        <v>5292.3</v>
      </c>
      <c r="M890" s="8"/>
      <c r="N890" s="8"/>
      <c r="O890" s="9" t="s">
        <v>28</v>
      </c>
      <c r="P890" s="10"/>
    </row>
    <row r="891" spans="1:16" ht="49.5" customHeight="1">
      <c r="A891" s="51" t="s">
        <v>1855</v>
      </c>
      <c r="B891" s="52" t="s">
        <v>14</v>
      </c>
      <c r="C891" s="44" t="s">
        <v>1856</v>
      </c>
      <c r="D891" s="51" t="s">
        <v>49</v>
      </c>
      <c r="E891" s="53">
        <v>19</v>
      </c>
      <c r="F891" s="53"/>
      <c r="G891" s="53"/>
      <c r="H891" s="53"/>
      <c r="I891" s="53">
        <f>+E891+F891-G891</f>
        <v>19</v>
      </c>
      <c r="J891" s="53"/>
      <c r="K891" s="54">
        <v>845</v>
      </c>
      <c r="L891" s="54">
        <f t="shared" si="0"/>
        <v>16055</v>
      </c>
      <c r="M891" s="8"/>
      <c r="N891" s="8"/>
      <c r="O891" s="9" t="s">
        <v>28</v>
      </c>
      <c r="P891" s="10"/>
    </row>
    <row r="892" spans="1:16" ht="49.5" customHeight="1">
      <c r="A892" s="51" t="s">
        <v>1857</v>
      </c>
      <c r="B892" s="52" t="s">
        <v>14</v>
      </c>
      <c r="C892" s="44" t="s">
        <v>1858</v>
      </c>
      <c r="D892" s="51" t="s">
        <v>49</v>
      </c>
      <c r="E892" s="53">
        <v>18</v>
      </c>
      <c r="F892" s="53"/>
      <c r="G892" s="53"/>
      <c r="H892" s="53"/>
      <c r="I892" s="53">
        <f>+E892+F892-G892</f>
        <v>18</v>
      </c>
      <c r="J892" s="53"/>
      <c r="K892" s="54">
        <v>336.3</v>
      </c>
      <c r="L892" s="54">
        <f t="shared" si="0"/>
        <v>6053.4000000000005</v>
      </c>
      <c r="M892" s="8"/>
      <c r="N892" s="8"/>
      <c r="O892" s="9" t="s">
        <v>28</v>
      </c>
      <c r="P892" s="10"/>
    </row>
    <row r="893" spans="1:16" ht="49.5" customHeight="1">
      <c r="A893" s="51" t="s">
        <v>1859</v>
      </c>
      <c r="B893" s="52" t="s">
        <v>14</v>
      </c>
      <c r="C893" s="44" t="s">
        <v>1860</v>
      </c>
      <c r="D893" s="51" t="s">
        <v>49</v>
      </c>
      <c r="E893" s="53">
        <v>4</v>
      </c>
      <c r="F893" s="53"/>
      <c r="G893" s="53"/>
      <c r="H893" s="53"/>
      <c r="I893" s="53">
        <f>+E893+F893-G893</f>
        <v>4</v>
      </c>
      <c r="J893" s="53"/>
      <c r="K893" s="54">
        <v>530</v>
      </c>
      <c r="L893" s="54">
        <f t="shared" si="0"/>
        <v>2120</v>
      </c>
      <c r="M893" s="8"/>
      <c r="N893" s="8"/>
      <c r="O893" s="9" t="s">
        <v>28</v>
      </c>
      <c r="P893" s="10"/>
    </row>
    <row r="894" spans="1:16" ht="49.5" customHeight="1">
      <c r="A894" s="51" t="s">
        <v>1861</v>
      </c>
      <c r="B894" s="52" t="s">
        <v>14</v>
      </c>
      <c r="C894" s="44" t="s">
        <v>1862</v>
      </c>
      <c r="D894" s="51" t="s">
        <v>49</v>
      </c>
      <c r="E894" s="53">
        <v>14</v>
      </c>
      <c r="F894" s="53"/>
      <c r="G894" s="53"/>
      <c r="H894" s="53"/>
      <c r="I894" s="53">
        <f>+E894+F894-G894</f>
        <v>14</v>
      </c>
      <c r="J894" s="53"/>
      <c r="K894" s="54">
        <v>530</v>
      </c>
      <c r="L894" s="54">
        <f t="shared" si="0"/>
        <v>7420</v>
      </c>
      <c r="M894" s="8"/>
      <c r="N894" s="8"/>
      <c r="O894" s="9" t="s">
        <v>28</v>
      </c>
      <c r="P894" s="10"/>
    </row>
    <row r="895" spans="1:16" ht="49.5" customHeight="1">
      <c r="A895" s="51" t="s">
        <v>1863</v>
      </c>
      <c r="B895" s="52" t="s">
        <v>14</v>
      </c>
      <c r="C895" s="44" t="s">
        <v>1864</v>
      </c>
      <c r="D895" s="51" t="s">
        <v>49</v>
      </c>
      <c r="E895" s="53">
        <v>1</v>
      </c>
      <c r="F895" s="53"/>
      <c r="G895" s="53"/>
      <c r="H895" s="53"/>
      <c r="I895" s="53">
        <f>+E895+F895-G895</f>
        <v>1</v>
      </c>
      <c r="J895" s="53"/>
      <c r="K895" s="54">
        <v>8300</v>
      </c>
      <c r="L895" s="54">
        <f t="shared" si="0"/>
        <v>8300</v>
      </c>
      <c r="M895" s="8"/>
      <c r="N895" s="8"/>
      <c r="O895" s="9" t="s">
        <v>71</v>
      </c>
      <c r="P895" s="10"/>
    </row>
    <row r="896" spans="1:16" ht="49.5" customHeight="1">
      <c r="A896" s="51" t="s">
        <v>1865</v>
      </c>
      <c r="B896" s="52"/>
      <c r="C896" s="44" t="s">
        <v>1866</v>
      </c>
      <c r="D896" s="51" t="s">
        <v>93</v>
      </c>
      <c r="E896" s="53">
        <v>0.5</v>
      </c>
      <c r="F896" s="53"/>
      <c r="G896" s="53"/>
      <c r="H896" s="53"/>
      <c r="I896" s="53">
        <f>+E896+F896-G896</f>
        <v>0.5</v>
      </c>
      <c r="J896" s="53"/>
      <c r="K896" s="54">
        <v>427</v>
      </c>
      <c r="L896" s="54">
        <f t="shared" si="0"/>
        <v>213.5</v>
      </c>
      <c r="M896" s="8"/>
      <c r="N896" s="8"/>
      <c r="O896" s="9" t="s">
        <v>194</v>
      </c>
      <c r="P896" s="10"/>
    </row>
    <row r="897" spans="1:16" ht="49.5" customHeight="1">
      <c r="A897" s="51" t="s">
        <v>1867</v>
      </c>
      <c r="B897" s="52" t="s">
        <v>14</v>
      </c>
      <c r="C897" s="44" t="s">
        <v>1868</v>
      </c>
      <c r="D897" s="51" t="s">
        <v>49</v>
      </c>
      <c r="E897" s="53">
        <v>3</v>
      </c>
      <c r="F897" s="53"/>
      <c r="G897" s="53"/>
      <c r="H897" s="53"/>
      <c r="I897" s="53">
        <f>+E897+F897-G897</f>
        <v>3</v>
      </c>
      <c r="J897" s="53"/>
      <c r="K897" s="54"/>
      <c r="L897" s="54">
        <f t="shared" si="0"/>
        <v>0</v>
      </c>
      <c r="M897" s="8"/>
      <c r="N897" s="8"/>
      <c r="O897" s="9" t="s">
        <v>17</v>
      </c>
      <c r="P897" s="10"/>
    </row>
    <row r="898" spans="1:16" ht="49.5" customHeight="1">
      <c r="A898" s="51" t="s">
        <v>1869</v>
      </c>
      <c r="B898" s="52" t="s">
        <v>14</v>
      </c>
      <c r="C898" s="44" t="s">
        <v>1870</v>
      </c>
      <c r="D898" s="51" t="s">
        <v>49</v>
      </c>
      <c r="E898" s="53">
        <v>28</v>
      </c>
      <c r="F898" s="53"/>
      <c r="G898" s="53"/>
      <c r="H898" s="53"/>
      <c r="I898" s="53">
        <f>+E898+F898-G898</f>
        <v>28</v>
      </c>
      <c r="J898" s="53"/>
      <c r="K898" s="54">
        <v>275</v>
      </c>
      <c r="L898" s="54">
        <f t="shared" si="0"/>
        <v>7700</v>
      </c>
      <c r="M898" s="8"/>
      <c r="N898" s="8"/>
      <c r="O898" s="9" t="s">
        <v>28</v>
      </c>
      <c r="P898" s="10"/>
    </row>
    <row r="899" spans="1:16" ht="49.5" customHeight="1">
      <c r="A899" s="51" t="s">
        <v>1871</v>
      </c>
      <c r="B899" s="52" t="s">
        <v>14</v>
      </c>
      <c r="C899" s="44" t="s">
        <v>1872</v>
      </c>
      <c r="D899" s="51" t="s">
        <v>49</v>
      </c>
      <c r="E899" s="53">
        <v>1</v>
      </c>
      <c r="F899" s="53"/>
      <c r="G899" s="53"/>
      <c r="H899" s="53"/>
      <c r="I899" s="53">
        <f>+E899+F899-G899</f>
        <v>1</v>
      </c>
      <c r="J899" s="53"/>
      <c r="K899" s="54">
        <v>3847</v>
      </c>
      <c r="L899" s="54">
        <f t="shared" si="0"/>
        <v>3847</v>
      </c>
      <c r="M899" s="8"/>
      <c r="N899" s="8"/>
      <c r="O899" s="9" t="s">
        <v>104</v>
      </c>
      <c r="P899" s="10"/>
    </row>
    <row r="900" spans="1:16" ht="49.5" customHeight="1">
      <c r="A900" s="51" t="s">
        <v>1873</v>
      </c>
      <c r="B900" s="52" t="s">
        <v>14</v>
      </c>
      <c r="C900" s="44" t="s">
        <v>1874</v>
      </c>
      <c r="D900" s="51" t="s">
        <v>49</v>
      </c>
      <c r="E900" s="53">
        <v>0</v>
      </c>
      <c r="F900" s="53"/>
      <c r="G900" s="53"/>
      <c r="H900" s="53"/>
      <c r="I900" s="53">
        <f>+E900+F900-G900</f>
        <v>0</v>
      </c>
      <c r="J900" s="53"/>
      <c r="K900" s="54">
        <v>10.029999999999999</v>
      </c>
      <c r="L900" s="54">
        <f t="shared" si="0"/>
        <v>0</v>
      </c>
      <c r="M900" s="8"/>
      <c r="N900" s="8"/>
      <c r="O900" s="9" t="s">
        <v>50</v>
      </c>
      <c r="P900" s="10"/>
    </row>
    <row r="901" spans="1:16" ht="49.5" customHeight="1">
      <c r="A901" s="51" t="s">
        <v>1875</v>
      </c>
      <c r="B901" s="52"/>
      <c r="C901" s="44" t="s">
        <v>1876</v>
      </c>
      <c r="D901" s="51" t="s">
        <v>49</v>
      </c>
      <c r="E901" s="53">
        <v>9</v>
      </c>
      <c r="F901" s="53"/>
      <c r="G901" s="53"/>
      <c r="H901" s="53"/>
      <c r="I901" s="53">
        <f>+E901+F901-G901</f>
        <v>9</v>
      </c>
      <c r="J901" s="53"/>
      <c r="K901" s="54">
        <v>23807.68</v>
      </c>
      <c r="L901" s="54">
        <f t="shared" si="0"/>
        <v>214269.12</v>
      </c>
      <c r="M901" s="8"/>
      <c r="N901" s="8"/>
      <c r="O901" s="9" t="s">
        <v>24</v>
      </c>
      <c r="P901" s="10"/>
    </row>
    <row r="902" spans="1:16" ht="49.5" customHeight="1">
      <c r="A902" s="51" t="s">
        <v>1877</v>
      </c>
      <c r="B902" s="55" t="s">
        <v>123</v>
      </c>
      <c r="C902" s="44" t="s">
        <v>1878</v>
      </c>
      <c r="D902" s="51" t="s">
        <v>49</v>
      </c>
      <c r="E902" s="53">
        <v>25</v>
      </c>
      <c r="F902" s="53"/>
      <c r="G902" s="53"/>
      <c r="H902" s="53"/>
      <c r="I902" s="53">
        <f>+E902+F902-G902</f>
        <v>25</v>
      </c>
      <c r="J902" s="53"/>
      <c r="K902" s="54">
        <v>1413.64</v>
      </c>
      <c r="L902" s="54">
        <f t="shared" si="0"/>
        <v>35341</v>
      </c>
      <c r="M902" s="8"/>
      <c r="N902" s="8"/>
      <c r="O902" s="9" t="s">
        <v>24</v>
      </c>
      <c r="P902" s="10"/>
    </row>
    <row r="903" spans="1:16" ht="49.5" customHeight="1">
      <c r="A903" s="51" t="s">
        <v>1879</v>
      </c>
      <c r="B903" s="52"/>
      <c r="C903" s="44" t="s">
        <v>1880</v>
      </c>
      <c r="D903" s="51" t="s">
        <v>49</v>
      </c>
      <c r="E903" s="53">
        <v>2</v>
      </c>
      <c r="F903" s="53"/>
      <c r="G903" s="53"/>
      <c r="H903" s="53"/>
      <c r="I903" s="53">
        <f>+E903+F903-G903</f>
        <v>2</v>
      </c>
      <c r="J903" s="53"/>
      <c r="K903" s="54">
        <v>408</v>
      </c>
      <c r="L903" s="54">
        <f t="shared" si="0"/>
        <v>816</v>
      </c>
      <c r="M903" s="8"/>
      <c r="N903" s="8"/>
      <c r="O903" s="9" t="s">
        <v>17</v>
      </c>
      <c r="P903" s="10"/>
    </row>
    <row r="904" spans="1:16" ht="49.5" customHeight="1">
      <c r="A904" s="51" t="s">
        <v>1881</v>
      </c>
      <c r="B904" s="52"/>
      <c r="C904" s="44" t="s">
        <v>1882</v>
      </c>
      <c r="D904" s="51" t="s">
        <v>49</v>
      </c>
      <c r="E904" s="53">
        <v>0</v>
      </c>
      <c r="F904" s="53"/>
      <c r="G904" s="53"/>
      <c r="H904" s="53"/>
      <c r="I904" s="53">
        <f>+E904+F904-G904</f>
        <v>0</v>
      </c>
      <c r="J904" s="53"/>
      <c r="K904" s="54">
        <v>9.75</v>
      </c>
      <c r="L904" s="54">
        <f t="shared" si="0"/>
        <v>0</v>
      </c>
      <c r="M904" s="8"/>
      <c r="N904" s="8"/>
      <c r="O904" s="9" t="s">
        <v>178</v>
      </c>
      <c r="P904" s="10"/>
    </row>
    <row r="905" spans="1:16" ht="49.5" customHeight="1">
      <c r="A905" s="51" t="s">
        <v>1883</v>
      </c>
      <c r="B905" s="55" t="s">
        <v>111</v>
      </c>
      <c r="C905" s="44" t="s">
        <v>1884</v>
      </c>
      <c r="D905" s="51" t="s">
        <v>49</v>
      </c>
      <c r="E905" s="53">
        <v>6</v>
      </c>
      <c r="F905" s="53"/>
      <c r="G905" s="53"/>
      <c r="H905" s="53"/>
      <c r="I905" s="53">
        <f>+E905+F905-G905</f>
        <v>6</v>
      </c>
      <c r="J905" s="53"/>
      <c r="K905" s="54">
        <v>155.55940000000001</v>
      </c>
      <c r="L905" s="54">
        <f t="shared" si="0"/>
        <v>933.35640000000012</v>
      </c>
      <c r="M905" s="8"/>
      <c r="N905" s="8"/>
      <c r="O905" s="9" t="s">
        <v>24</v>
      </c>
      <c r="P905" s="10"/>
    </row>
    <row r="906" spans="1:16" ht="49.5" customHeight="1">
      <c r="A906" s="51" t="s">
        <v>1885</v>
      </c>
      <c r="B906" s="52"/>
      <c r="C906" s="44" t="s">
        <v>1886</v>
      </c>
      <c r="D906" s="51" t="s">
        <v>49</v>
      </c>
      <c r="E906" s="53">
        <v>2</v>
      </c>
      <c r="F906" s="53"/>
      <c r="G906" s="53"/>
      <c r="H906" s="53"/>
      <c r="I906" s="53">
        <f>+E906+F906-G906</f>
        <v>2</v>
      </c>
      <c r="J906" s="53"/>
      <c r="K906" s="54">
        <v>408</v>
      </c>
      <c r="L906" s="54">
        <f t="shared" si="0"/>
        <v>816</v>
      </c>
      <c r="M906" s="8"/>
      <c r="N906" s="8"/>
      <c r="O906" s="9" t="s">
        <v>17</v>
      </c>
      <c r="P906" s="10"/>
    </row>
    <row r="907" spans="1:16" ht="49.5" customHeight="1">
      <c r="A907" s="51" t="s">
        <v>1887</v>
      </c>
      <c r="B907" s="55">
        <v>45828</v>
      </c>
      <c r="C907" s="44" t="s">
        <v>1888</v>
      </c>
      <c r="D907" s="51" t="s">
        <v>49</v>
      </c>
      <c r="E907" s="53">
        <v>3</v>
      </c>
      <c r="F907" s="53"/>
      <c r="G907" s="53"/>
      <c r="H907" s="53"/>
      <c r="I907" s="53">
        <f>+E907+F907-G907</f>
        <v>3</v>
      </c>
      <c r="J907" s="53"/>
      <c r="K907" s="54">
        <v>113979</v>
      </c>
      <c r="L907" s="54">
        <f t="shared" si="0"/>
        <v>341937</v>
      </c>
      <c r="M907" s="8"/>
      <c r="N907" s="8"/>
      <c r="O907" s="9" t="s">
        <v>240</v>
      </c>
      <c r="P907" s="10"/>
    </row>
    <row r="908" spans="1:16" ht="49.5" customHeight="1">
      <c r="A908" s="51" t="s">
        <v>1889</v>
      </c>
      <c r="B908" s="55">
        <v>45828</v>
      </c>
      <c r="C908" s="44" t="s">
        <v>1890</v>
      </c>
      <c r="D908" s="51" t="s">
        <v>49</v>
      </c>
      <c r="E908" s="53">
        <v>9</v>
      </c>
      <c r="F908" s="53"/>
      <c r="G908" s="53">
        <v>2</v>
      </c>
      <c r="H908" s="53"/>
      <c r="I908" s="53">
        <f>+E908+F908-G908</f>
        <v>7</v>
      </c>
      <c r="J908" s="53"/>
      <c r="K908" s="54">
        <v>40600</v>
      </c>
      <c r="L908" s="54">
        <f t="shared" si="0"/>
        <v>284200</v>
      </c>
      <c r="M908" s="8"/>
      <c r="N908" s="8"/>
      <c r="O908" s="9" t="s">
        <v>240</v>
      </c>
      <c r="P908" s="10"/>
    </row>
    <row r="909" spans="1:16" ht="49.5" customHeight="1">
      <c r="A909" s="51" t="s">
        <v>1891</v>
      </c>
      <c r="B909" s="52"/>
      <c r="C909" s="44" t="s">
        <v>1892</v>
      </c>
      <c r="D909" s="51" t="s">
        <v>49</v>
      </c>
      <c r="E909" s="53">
        <v>2</v>
      </c>
      <c r="F909" s="53"/>
      <c r="G909" s="53"/>
      <c r="H909" s="53"/>
      <c r="I909" s="53">
        <f>+E909+F909-G909</f>
        <v>2</v>
      </c>
      <c r="J909" s="53"/>
      <c r="K909" s="54">
        <v>455</v>
      </c>
      <c r="L909" s="54">
        <f t="shared" si="0"/>
        <v>910</v>
      </c>
      <c r="M909" s="8"/>
      <c r="N909" s="8"/>
      <c r="O909" s="9" t="s">
        <v>50</v>
      </c>
      <c r="P909" s="10"/>
    </row>
    <row r="910" spans="1:16" ht="49.5" customHeight="1">
      <c r="A910" s="51" t="s">
        <v>1893</v>
      </c>
      <c r="B910" s="52"/>
      <c r="C910" s="44" t="s">
        <v>1894</v>
      </c>
      <c r="D910" s="51" t="s">
        <v>49</v>
      </c>
      <c r="E910" s="53">
        <v>10</v>
      </c>
      <c r="F910" s="53"/>
      <c r="G910" s="53"/>
      <c r="H910" s="53"/>
      <c r="I910" s="53">
        <f>+E910+F910-G910</f>
        <v>10</v>
      </c>
      <c r="J910" s="53"/>
      <c r="K910" s="54">
        <v>1390</v>
      </c>
      <c r="L910" s="54">
        <f t="shared" si="0"/>
        <v>13900</v>
      </c>
      <c r="M910" s="8"/>
      <c r="N910" s="8"/>
      <c r="O910" s="9" t="s">
        <v>24</v>
      </c>
      <c r="P910" s="10"/>
    </row>
    <row r="911" spans="1:16" ht="49.5" customHeight="1">
      <c r="A911" s="51" t="s">
        <v>1895</v>
      </c>
      <c r="B911" s="52"/>
      <c r="C911" s="44" t="s">
        <v>1896</v>
      </c>
      <c r="D911" s="51" t="s">
        <v>49</v>
      </c>
      <c r="E911" s="53">
        <v>2</v>
      </c>
      <c r="F911" s="53"/>
      <c r="G911" s="53"/>
      <c r="H911" s="53"/>
      <c r="I911" s="53">
        <f>+E911+F911-G911</f>
        <v>2</v>
      </c>
      <c r="J911" s="53"/>
      <c r="K911" s="54">
        <v>348</v>
      </c>
      <c r="L911" s="54">
        <f t="shared" si="0"/>
        <v>696</v>
      </c>
      <c r="M911" s="8"/>
      <c r="N911" s="8"/>
      <c r="O911" s="9" t="s">
        <v>24</v>
      </c>
      <c r="P911" s="10"/>
    </row>
    <row r="912" spans="1:16" ht="49.5" customHeight="1">
      <c r="A912" s="51" t="s">
        <v>1897</v>
      </c>
      <c r="B912" s="52"/>
      <c r="C912" s="44" t="s">
        <v>1898</v>
      </c>
      <c r="D912" s="51" t="s">
        <v>49</v>
      </c>
      <c r="E912" s="53">
        <v>6</v>
      </c>
      <c r="F912" s="53"/>
      <c r="G912" s="53"/>
      <c r="H912" s="53"/>
      <c r="I912" s="53">
        <f>+E912+F912-G912</f>
        <v>6</v>
      </c>
      <c r="J912" s="53"/>
      <c r="K912" s="54">
        <v>348</v>
      </c>
      <c r="L912" s="54">
        <f t="shared" si="0"/>
        <v>2088</v>
      </c>
      <c r="M912" s="8"/>
      <c r="N912" s="8"/>
      <c r="O912" s="9" t="s">
        <v>24</v>
      </c>
      <c r="P912" s="10"/>
    </row>
    <row r="913" spans="1:16" ht="49.5" customHeight="1">
      <c r="A913" s="51" t="s">
        <v>1899</v>
      </c>
      <c r="B913" s="52"/>
      <c r="C913" s="44" t="s">
        <v>1900</v>
      </c>
      <c r="D913" s="51" t="s">
        <v>49</v>
      </c>
      <c r="E913" s="53">
        <v>1</v>
      </c>
      <c r="F913" s="53"/>
      <c r="G913" s="53"/>
      <c r="H913" s="53"/>
      <c r="I913" s="53">
        <f>+E913+F913-G913</f>
        <v>1</v>
      </c>
      <c r="J913" s="53"/>
      <c r="K913" s="54">
        <v>348</v>
      </c>
      <c r="L913" s="54">
        <f t="shared" si="0"/>
        <v>348</v>
      </c>
      <c r="M913" s="8"/>
      <c r="N913" s="8"/>
      <c r="O913" s="9" t="s">
        <v>24</v>
      </c>
      <c r="P913" s="10"/>
    </row>
    <row r="914" spans="1:16" ht="49.5" customHeight="1">
      <c r="A914" s="51" t="s">
        <v>1901</v>
      </c>
      <c r="B914" s="52">
        <v>45817</v>
      </c>
      <c r="C914" s="44" t="s">
        <v>1902</v>
      </c>
      <c r="D914" s="51" t="s">
        <v>49</v>
      </c>
      <c r="E914" s="53">
        <v>11</v>
      </c>
      <c r="F914" s="53"/>
      <c r="G914" s="53"/>
      <c r="H914" s="53"/>
      <c r="I914" s="53">
        <f>+E914+F914-G914</f>
        <v>11</v>
      </c>
      <c r="J914" s="53"/>
      <c r="K914" s="54">
        <v>1435</v>
      </c>
      <c r="L914" s="54">
        <f t="shared" si="0"/>
        <v>15785</v>
      </c>
      <c r="M914" s="8"/>
      <c r="N914" s="8"/>
      <c r="O914" s="9" t="s">
        <v>24</v>
      </c>
      <c r="P914" s="10"/>
    </row>
    <row r="915" spans="1:16" ht="49.5" customHeight="1">
      <c r="A915" s="51" t="s">
        <v>1903</v>
      </c>
      <c r="B915" s="52">
        <v>45817</v>
      </c>
      <c r="C915" s="44" t="s">
        <v>1904</v>
      </c>
      <c r="D915" s="51" t="s">
        <v>49</v>
      </c>
      <c r="E915" s="53">
        <v>5</v>
      </c>
      <c r="F915" s="53"/>
      <c r="G915" s="53"/>
      <c r="H915" s="53"/>
      <c r="I915" s="53">
        <f>+E915+F915-G915</f>
        <v>5</v>
      </c>
      <c r="J915" s="53"/>
      <c r="K915" s="54">
        <v>1435</v>
      </c>
      <c r="L915" s="54">
        <f t="shared" si="0"/>
        <v>7175</v>
      </c>
      <c r="M915" s="8"/>
      <c r="N915" s="8"/>
      <c r="O915" s="9" t="s">
        <v>24</v>
      </c>
      <c r="P915" s="10"/>
    </row>
    <row r="916" spans="1:16" ht="49.5" customHeight="1">
      <c r="A916" s="51" t="s">
        <v>1905</v>
      </c>
      <c r="B916" s="52">
        <v>45817</v>
      </c>
      <c r="C916" s="44" t="s">
        <v>1906</v>
      </c>
      <c r="D916" s="51" t="s">
        <v>49</v>
      </c>
      <c r="E916" s="53">
        <v>5</v>
      </c>
      <c r="F916" s="53"/>
      <c r="G916" s="53"/>
      <c r="H916" s="53"/>
      <c r="I916" s="53">
        <f>+E916+F916-G916</f>
        <v>5</v>
      </c>
      <c r="J916" s="53"/>
      <c r="K916" s="54">
        <v>1435</v>
      </c>
      <c r="L916" s="54">
        <f t="shared" si="0"/>
        <v>7175</v>
      </c>
      <c r="M916" s="8"/>
      <c r="N916" s="8"/>
      <c r="O916" s="9" t="s">
        <v>24</v>
      </c>
      <c r="P916" s="10"/>
    </row>
    <row r="917" spans="1:16" ht="49.5" customHeight="1">
      <c r="A917" s="51" t="s">
        <v>1907</v>
      </c>
      <c r="B917" s="52"/>
      <c r="C917" s="44" t="s">
        <v>1908</v>
      </c>
      <c r="D917" s="51" t="s">
        <v>49</v>
      </c>
      <c r="E917" s="53">
        <v>0</v>
      </c>
      <c r="F917" s="53"/>
      <c r="G917" s="53"/>
      <c r="H917" s="53"/>
      <c r="I917" s="53">
        <f>+E917+F917-G917</f>
        <v>0</v>
      </c>
      <c r="J917" s="53"/>
      <c r="K917" s="54">
        <v>250</v>
      </c>
      <c r="L917" s="54">
        <f t="shared" si="0"/>
        <v>0</v>
      </c>
      <c r="M917" s="8"/>
      <c r="N917" s="8"/>
      <c r="O917" s="9" t="s">
        <v>178</v>
      </c>
      <c r="P917" s="10"/>
    </row>
    <row r="918" spans="1:16" ht="49.5" customHeight="1">
      <c r="A918" s="51" t="s">
        <v>1909</v>
      </c>
      <c r="B918" s="52" t="s">
        <v>14</v>
      </c>
      <c r="C918" s="44" t="s">
        <v>1910</v>
      </c>
      <c r="D918" s="51" t="s">
        <v>49</v>
      </c>
      <c r="E918" s="53">
        <v>2</v>
      </c>
      <c r="F918" s="53"/>
      <c r="G918" s="53"/>
      <c r="H918" s="53"/>
      <c r="I918" s="53">
        <f>+E918+F918-G918</f>
        <v>2</v>
      </c>
      <c r="J918" s="53"/>
      <c r="K918" s="54">
        <v>295</v>
      </c>
      <c r="L918" s="54">
        <f t="shared" si="0"/>
        <v>590</v>
      </c>
      <c r="M918" s="8"/>
      <c r="N918" s="8"/>
      <c r="O918" s="9" t="s">
        <v>32</v>
      </c>
      <c r="P918" s="10"/>
    </row>
    <row r="919" spans="1:16" ht="49.5" customHeight="1">
      <c r="A919" s="51" t="s">
        <v>1911</v>
      </c>
      <c r="B919" s="52"/>
      <c r="C919" s="44" t="s">
        <v>1912</v>
      </c>
      <c r="D919" s="51" t="s">
        <v>49</v>
      </c>
      <c r="E919" s="53">
        <v>0</v>
      </c>
      <c r="F919" s="53"/>
      <c r="G919" s="53"/>
      <c r="H919" s="53"/>
      <c r="I919" s="53">
        <f>+E919+F919-G919</f>
        <v>0</v>
      </c>
      <c r="J919" s="53"/>
      <c r="K919" s="54">
        <v>30.63</v>
      </c>
      <c r="L919" s="54">
        <f t="shared" si="0"/>
        <v>0</v>
      </c>
      <c r="M919" s="8"/>
      <c r="N919" s="8"/>
      <c r="O919" s="9" t="s">
        <v>178</v>
      </c>
      <c r="P919" s="10"/>
    </row>
    <row r="920" spans="1:16" ht="49.5" customHeight="1">
      <c r="A920" s="51" t="s">
        <v>1913</v>
      </c>
      <c r="B920" s="52">
        <v>45604</v>
      </c>
      <c r="C920" s="44" t="s">
        <v>1914</v>
      </c>
      <c r="D920" s="51" t="s">
        <v>49</v>
      </c>
      <c r="E920" s="53">
        <v>0</v>
      </c>
      <c r="F920" s="53"/>
      <c r="G920" s="53"/>
      <c r="H920" s="53"/>
      <c r="I920" s="53">
        <f>+E920+F920-G920</f>
        <v>0</v>
      </c>
      <c r="J920" s="53"/>
      <c r="K920" s="54">
        <v>30.63</v>
      </c>
      <c r="L920" s="54">
        <f t="shared" si="0"/>
        <v>0</v>
      </c>
      <c r="M920" s="8"/>
      <c r="N920" s="8"/>
      <c r="O920" s="9" t="s">
        <v>178</v>
      </c>
      <c r="P920" s="10"/>
    </row>
    <row r="921" spans="1:16" ht="49.5" customHeight="1">
      <c r="A921" s="51" t="s">
        <v>1915</v>
      </c>
      <c r="B921" s="52">
        <v>45604</v>
      </c>
      <c r="C921" s="44" t="s">
        <v>1916</v>
      </c>
      <c r="D921" s="51" t="s">
        <v>49</v>
      </c>
      <c r="E921" s="53">
        <v>0</v>
      </c>
      <c r="F921" s="53"/>
      <c r="G921" s="53"/>
      <c r="H921" s="53"/>
      <c r="I921" s="53">
        <f>+E921+F921-G921</f>
        <v>0</v>
      </c>
      <c r="J921" s="53"/>
      <c r="K921" s="54">
        <v>30.63</v>
      </c>
      <c r="L921" s="54">
        <f t="shared" si="0"/>
        <v>0</v>
      </c>
      <c r="M921" s="8"/>
      <c r="N921" s="8"/>
      <c r="O921" s="9" t="s">
        <v>178</v>
      </c>
      <c r="P921" s="10"/>
    </row>
    <row r="922" spans="1:16" ht="49.5" customHeight="1">
      <c r="A922" s="51" t="s">
        <v>1917</v>
      </c>
      <c r="B922" s="52">
        <v>45604</v>
      </c>
      <c r="C922" s="44" t="s">
        <v>1918</v>
      </c>
      <c r="D922" s="51" t="s">
        <v>49</v>
      </c>
      <c r="E922" s="53">
        <v>26</v>
      </c>
      <c r="F922" s="53"/>
      <c r="G922" s="53"/>
      <c r="H922" s="53"/>
      <c r="I922" s="53">
        <f>+E922+F922-G922</f>
        <v>26</v>
      </c>
      <c r="J922" s="53"/>
      <c r="K922" s="54">
        <v>30.63</v>
      </c>
      <c r="L922" s="54">
        <f t="shared" si="0"/>
        <v>796.38</v>
      </c>
      <c r="M922" s="8"/>
      <c r="N922" s="8"/>
      <c r="O922" s="9" t="s">
        <v>178</v>
      </c>
      <c r="P922" s="10"/>
    </row>
    <row r="923" spans="1:16" ht="49.5" customHeight="1">
      <c r="A923" s="51" t="s">
        <v>1919</v>
      </c>
      <c r="B923" s="52">
        <v>45604</v>
      </c>
      <c r="C923" s="44" t="s">
        <v>1920</v>
      </c>
      <c r="D923" s="51" t="s">
        <v>49</v>
      </c>
      <c r="E923" s="53">
        <v>14</v>
      </c>
      <c r="F923" s="53"/>
      <c r="G923" s="53"/>
      <c r="H923" s="53"/>
      <c r="I923" s="53">
        <f>+E923+F923-G923</f>
        <v>14</v>
      </c>
      <c r="J923" s="53"/>
      <c r="K923" s="54">
        <v>30.63</v>
      </c>
      <c r="L923" s="54">
        <f t="shared" si="0"/>
        <v>428.82</v>
      </c>
      <c r="M923" s="8"/>
      <c r="N923" s="8"/>
      <c r="O923" s="9" t="s">
        <v>178</v>
      </c>
      <c r="P923" s="10"/>
    </row>
    <row r="924" spans="1:16" ht="49.5" customHeight="1">
      <c r="A924" s="51" t="s">
        <v>1921</v>
      </c>
      <c r="B924" s="52">
        <v>45604</v>
      </c>
      <c r="C924" s="44" t="s">
        <v>1922</v>
      </c>
      <c r="D924" s="51" t="s">
        <v>49</v>
      </c>
      <c r="E924" s="53">
        <v>0</v>
      </c>
      <c r="F924" s="53"/>
      <c r="G924" s="53"/>
      <c r="H924" s="53"/>
      <c r="I924" s="53">
        <f>+E924+F924-G924</f>
        <v>0</v>
      </c>
      <c r="J924" s="53"/>
      <c r="K924" s="54">
        <v>30.63</v>
      </c>
      <c r="L924" s="54">
        <f t="shared" si="0"/>
        <v>0</v>
      </c>
      <c r="M924" s="8"/>
      <c r="N924" s="8"/>
      <c r="O924" s="9" t="s">
        <v>178</v>
      </c>
      <c r="P924" s="10"/>
    </row>
    <row r="925" spans="1:16" ht="49.5" customHeight="1">
      <c r="A925" s="51" t="s">
        <v>1923</v>
      </c>
      <c r="B925" s="52">
        <v>45607</v>
      </c>
      <c r="C925" s="44" t="s">
        <v>1924</v>
      </c>
      <c r="D925" s="51" t="s">
        <v>49</v>
      </c>
      <c r="E925" s="53">
        <v>0</v>
      </c>
      <c r="F925" s="53"/>
      <c r="G925" s="53"/>
      <c r="H925" s="53"/>
      <c r="I925" s="53">
        <f>+E925+F925-G925</f>
        <v>0</v>
      </c>
      <c r="J925" s="53"/>
      <c r="K925" s="54">
        <v>30.63</v>
      </c>
      <c r="L925" s="54">
        <f t="shared" si="0"/>
        <v>0</v>
      </c>
      <c r="M925" s="8"/>
      <c r="N925" s="8"/>
      <c r="O925" s="9" t="s">
        <v>178</v>
      </c>
      <c r="P925" s="10"/>
    </row>
    <row r="926" spans="1:16" ht="49.5" customHeight="1">
      <c r="A926" s="51" t="s">
        <v>1925</v>
      </c>
      <c r="B926" s="52">
        <v>45597</v>
      </c>
      <c r="C926" s="44" t="s">
        <v>1926</v>
      </c>
      <c r="D926" s="51" t="s">
        <v>49</v>
      </c>
      <c r="E926" s="53">
        <v>0</v>
      </c>
      <c r="F926" s="53"/>
      <c r="G926" s="53"/>
      <c r="H926" s="53"/>
      <c r="I926" s="53">
        <f>+E926+F926-G926</f>
        <v>0</v>
      </c>
      <c r="J926" s="53"/>
      <c r="K926" s="54">
        <v>30.63</v>
      </c>
      <c r="L926" s="54">
        <f t="shared" si="0"/>
        <v>0</v>
      </c>
      <c r="M926" s="8"/>
      <c r="N926" s="8"/>
      <c r="O926" s="9" t="s">
        <v>178</v>
      </c>
      <c r="P926" s="10"/>
    </row>
    <row r="927" spans="1:16" ht="49.5" customHeight="1">
      <c r="A927" s="51" t="s">
        <v>1927</v>
      </c>
      <c r="B927" s="52">
        <v>45597</v>
      </c>
      <c r="C927" s="44" t="s">
        <v>1928</v>
      </c>
      <c r="D927" s="51" t="s">
        <v>49</v>
      </c>
      <c r="E927" s="53">
        <v>0</v>
      </c>
      <c r="F927" s="53"/>
      <c r="G927" s="53"/>
      <c r="H927" s="53"/>
      <c r="I927" s="53">
        <f>+E927+F927-G927</f>
        <v>0</v>
      </c>
      <c r="J927" s="53"/>
      <c r="K927" s="54">
        <v>30.63</v>
      </c>
      <c r="L927" s="54">
        <f t="shared" si="0"/>
        <v>0</v>
      </c>
      <c r="M927" s="8"/>
      <c r="N927" s="8"/>
      <c r="O927" s="9" t="s">
        <v>178</v>
      </c>
      <c r="P927" s="10"/>
    </row>
    <row r="928" spans="1:16" ht="49.5" customHeight="1">
      <c r="A928" s="51" t="s">
        <v>1929</v>
      </c>
      <c r="B928" s="52">
        <v>45597</v>
      </c>
      <c r="C928" s="44" t="s">
        <v>1930</v>
      </c>
      <c r="D928" s="51" t="s">
        <v>49</v>
      </c>
      <c r="E928" s="53">
        <v>6</v>
      </c>
      <c r="F928" s="53"/>
      <c r="G928" s="53"/>
      <c r="H928" s="53"/>
      <c r="I928" s="53">
        <f>+E928+F928-G928</f>
        <v>6</v>
      </c>
      <c r="J928" s="53"/>
      <c r="K928" s="54">
        <v>1158.17</v>
      </c>
      <c r="L928" s="54">
        <f t="shared" si="0"/>
        <v>6949.02</v>
      </c>
      <c r="M928" s="8"/>
      <c r="N928" s="8"/>
      <c r="O928" s="9" t="s">
        <v>17</v>
      </c>
      <c r="P928" s="10"/>
    </row>
    <row r="929" spans="1:16" ht="49.5" customHeight="1">
      <c r="A929" s="51" t="s">
        <v>1931</v>
      </c>
      <c r="B929" s="52">
        <v>45597</v>
      </c>
      <c r="C929" s="44" t="s">
        <v>1932</v>
      </c>
      <c r="D929" s="51" t="s">
        <v>49</v>
      </c>
      <c r="E929" s="53">
        <v>2</v>
      </c>
      <c r="F929" s="53"/>
      <c r="G929" s="53"/>
      <c r="H929" s="53"/>
      <c r="I929" s="53">
        <f>+E929+F929-G929</f>
        <v>2</v>
      </c>
      <c r="J929" s="53"/>
      <c r="K929" s="54">
        <v>60</v>
      </c>
      <c r="L929" s="54">
        <f t="shared" si="0"/>
        <v>120</v>
      </c>
      <c r="M929" s="8"/>
      <c r="N929" s="8"/>
      <c r="O929" s="9" t="s">
        <v>178</v>
      </c>
      <c r="P929" s="10"/>
    </row>
    <row r="930" spans="1:16" ht="49.5" customHeight="1">
      <c r="A930" s="51" t="s">
        <v>1933</v>
      </c>
      <c r="B930" s="52">
        <v>45597</v>
      </c>
      <c r="C930" s="44" t="s">
        <v>1934</v>
      </c>
      <c r="D930" s="51" t="s">
        <v>49</v>
      </c>
      <c r="E930" s="53">
        <v>7</v>
      </c>
      <c r="F930" s="53"/>
      <c r="G930" s="53"/>
      <c r="H930" s="53"/>
      <c r="I930" s="53">
        <f>+E930+F930-G930</f>
        <v>7</v>
      </c>
      <c r="J930" s="53"/>
      <c r="K930" s="54">
        <v>428.22</v>
      </c>
      <c r="L930" s="54">
        <f t="shared" si="0"/>
        <v>2997.54</v>
      </c>
      <c r="M930" s="8"/>
      <c r="N930" s="8"/>
      <c r="O930" s="9" t="s">
        <v>178</v>
      </c>
      <c r="P930" s="10"/>
    </row>
    <row r="931" spans="1:16" ht="49.5" customHeight="1">
      <c r="A931" s="51" t="s">
        <v>1935</v>
      </c>
      <c r="B931" s="52">
        <v>45597</v>
      </c>
      <c r="C931" s="44" t="s">
        <v>1936</v>
      </c>
      <c r="D931" s="51" t="s">
        <v>49</v>
      </c>
      <c r="E931" s="53">
        <v>155</v>
      </c>
      <c r="F931" s="53"/>
      <c r="G931" s="53">
        <v>3</v>
      </c>
      <c r="H931" s="53"/>
      <c r="I931" s="53">
        <f>+E931+F931-G931</f>
        <v>152</v>
      </c>
      <c r="J931" s="53"/>
      <c r="K931" s="54">
        <v>247.85</v>
      </c>
      <c r="L931" s="54">
        <f t="shared" si="0"/>
        <v>37673.199999999997</v>
      </c>
      <c r="M931" s="8"/>
      <c r="N931" s="8"/>
      <c r="O931" s="9" t="s">
        <v>178</v>
      </c>
      <c r="P931" s="10"/>
    </row>
    <row r="932" spans="1:16" ht="49.5" customHeight="1">
      <c r="A932" s="51" t="s">
        <v>1937</v>
      </c>
      <c r="B932" s="52">
        <v>45597</v>
      </c>
      <c r="C932" s="44" t="s">
        <v>1938</v>
      </c>
      <c r="D932" s="51" t="s">
        <v>49</v>
      </c>
      <c r="E932" s="53">
        <v>1</v>
      </c>
      <c r="F932" s="53"/>
      <c r="G932" s="53"/>
      <c r="H932" s="53"/>
      <c r="I932" s="53">
        <f>+E932+F932-G932</f>
        <v>1</v>
      </c>
      <c r="J932" s="53"/>
      <c r="K932" s="54">
        <v>428.22</v>
      </c>
      <c r="L932" s="54">
        <f t="shared" si="0"/>
        <v>428.22</v>
      </c>
      <c r="M932" s="8"/>
      <c r="N932" s="8"/>
      <c r="O932" s="9" t="s">
        <v>178</v>
      </c>
      <c r="P932" s="10"/>
    </row>
    <row r="933" spans="1:16" ht="49.5" customHeight="1">
      <c r="A933" s="51" t="s">
        <v>1939</v>
      </c>
      <c r="B933" s="52">
        <v>45597</v>
      </c>
      <c r="C933" s="44" t="s">
        <v>1940</v>
      </c>
      <c r="D933" s="51" t="s">
        <v>49</v>
      </c>
      <c r="E933" s="53">
        <v>43</v>
      </c>
      <c r="F933" s="53"/>
      <c r="G933" s="53"/>
      <c r="H933" s="53"/>
      <c r="I933" s="53">
        <f>+E933+F933-G933</f>
        <v>43</v>
      </c>
      <c r="J933" s="53">
        <v>48</v>
      </c>
      <c r="K933" s="54">
        <v>326.62</v>
      </c>
      <c r="L933" s="54">
        <f t="shared" si="0"/>
        <v>14044.66</v>
      </c>
      <c r="M933" s="8"/>
      <c r="N933" s="8"/>
      <c r="O933" s="9" t="s">
        <v>178</v>
      </c>
      <c r="P933" s="10"/>
    </row>
    <row r="934" spans="1:16" ht="49.5" customHeight="1">
      <c r="A934" s="51" t="s">
        <v>1941</v>
      </c>
      <c r="B934" s="52">
        <v>45597</v>
      </c>
      <c r="C934" s="44" t="s">
        <v>1942</v>
      </c>
      <c r="D934" s="51" t="s">
        <v>49</v>
      </c>
      <c r="E934" s="53">
        <v>8</v>
      </c>
      <c r="F934" s="53"/>
      <c r="G934" s="53"/>
      <c r="H934" s="53"/>
      <c r="I934" s="53">
        <f>+E934+F934-G934</f>
        <v>8</v>
      </c>
      <c r="J934" s="53"/>
      <c r="K934" s="54">
        <v>428.22</v>
      </c>
      <c r="L934" s="54">
        <f t="shared" si="0"/>
        <v>3425.76</v>
      </c>
      <c r="M934" s="8"/>
      <c r="N934" s="8"/>
      <c r="O934" s="9" t="s">
        <v>178</v>
      </c>
      <c r="P934" s="10"/>
    </row>
    <row r="935" spans="1:16" ht="49.5" customHeight="1">
      <c r="A935" s="51" t="s">
        <v>1943</v>
      </c>
      <c r="B935" s="52">
        <v>45597</v>
      </c>
      <c r="C935" s="44" t="s">
        <v>1944</v>
      </c>
      <c r="D935" s="51" t="s">
        <v>49</v>
      </c>
      <c r="E935" s="53">
        <v>14</v>
      </c>
      <c r="F935" s="53"/>
      <c r="G935" s="53"/>
      <c r="H935" s="53"/>
      <c r="I935" s="53">
        <f>+E935+F935-G935</f>
        <v>14</v>
      </c>
      <c r="J935" s="53"/>
      <c r="K935" s="54">
        <v>428.22</v>
      </c>
      <c r="L935" s="54">
        <f t="shared" si="0"/>
        <v>5995.08</v>
      </c>
      <c r="M935" s="8"/>
      <c r="N935" s="8"/>
      <c r="O935" s="9" t="s">
        <v>178</v>
      </c>
      <c r="P935" s="10"/>
    </row>
    <row r="936" spans="1:16" ht="49.5" customHeight="1">
      <c r="A936" s="51" t="s">
        <v>1945</v>
      </c>
      <c r="B936" s="52">
        <v>45616</v>
      </c>
      <c r="C936" s="44" t="s">
        <v>1946</v>
      </c>
      <c r="D936" s="51" t="s">
        <v>49</v>
      </c>
      <c r="E936" s="53">
        <v>2</v>
      </c>
      <c r="F936" s="53"/>
      <c r="G936" s="53"/>
      <c r="H936" s="53"/>
      <c r="I936" s="53">
        <f>+E936+F936-G936</f>
        <v>2</v>
      </c>
      <c r="J936" s="53"/>
      <c r="K936" s="54">
        <v>348.1</v>
      </c>
      <c r="L936" s="54">
        <f t="shared" si="0"/>
        <v>696.2</v>
      </c>
      <c r="M936" s="8"/>
      <c r="N936" s="8"/>
      <c r="O936" s="9" t="s">
        <v>50</v>
      </c>
      <c r="P936" s="10"/>
    </row>
    <row r="937" spans="1:16" ht="49.5" customHeight="1">
      <c r="A937" s="51" t="s">
        <v>1947</v>
      </c>
      <c r="B937" s="52">
        <v>45792</v>
      </c>
      <c r="C937" s="44" t="s">
        <v>1948</v>
      </c>
      <c r="D937" s="51" t="s">
        <v>93</v>
      </c>
      <c r="E937" s="53">
        <v>9</v>
      </c>
      <c r="F937" s="53"/>
      <c r="G937" s="53"/>
      <c r="H937" s="53"/>
      <c r="I937" s="53">
        <f>+E937+F937-G937</f>
        <v>9</v>
      </c>
      <c r="J937" s="53"/>
      <c r="K937" s="54">
        <v>1416</v>
      </c>
      <c r="L937" s="54">
        <f t="shared" si="0"/>
        <v>12744</v>
      </c>
      <c r="M937" s="8"/>
      <c r="N937" s="8"/>
      <c r="O937" s="9" t="s">
        <v>104</v>
      </c>
      <c r="P937" s="10"/>
    </row>
    <row r="938" spans="1:16" ht="49.5" customHeight="1">
      <c r="A938" s="51" t="s">
        <v>1949</v>
      </c>
      <c r="B938" s="52">
        <v>45616</v>
      </c>
      <c r="C938" s="44" t="s">
        <v>1950</v>
      </c>
      <c r="D938" s="51" t="s">
        <v>49</v>
      </c>
      <c r="E938" s="53">
        <v>1</v>
      </c>
      <c r="F938" s="53"/>
      <c r="G938" s="53"/>
      <c r="H938" s="53"/>
      <c r="I938" s="53">
        <f>+E938+F938-G938</f>
        <v>1</v>
      </c>
      <c r="J938" s="53"/>
      <c r="K938" s="54"/>
      <c r="L938" s="54">
        <f t="shared" si="0"/>
        <v>0</v>
      </c>
      <c r="M938" s="8"/>
      <c r="N938" s="8"/>
      <c r="O938" s="9" t="s">
        <v>24</v>
      </c>
      <c r="P938" s="10"/>
    </row>
    <row r="939" spans="1:16" ht="49.5" customHeight="1">
      <c r="A939" s="51" t="s">
        <v>1951</v>
      </c>
      <c r="B939" s="52"/>
      <c r="C939" s="44" t="s">
        <v>1952</v>
      </c>
      <c r="D939" s="51" t="s">
        <v>49</v>
      </c>
      <c r="E939" s="53">
        <v>0</v>
      </c>
      <c r="F939" s="53"/>
      <c r="G939" s="53"/>
      <c r="H939" s="53"/>
      <c r="I939" s="53">
        <f>+E939+F939-G939</f>
        <v>0</v>
      </c>
      <c r="J939" s="53"/>
      <c r="K939" s="54">
        <v>2744.42</v>
      </c>
      <c r="L939" s="54">
        <f t="shared" si="0"/>
        <v>0</v>
      </c>
      <c r="M939" s="8"/>
      <c r="N939" s="8"/>
      <c r="O939" s="9" t="s">
        <v>17</v>
      </c>
      <c r="P939" s="10"/>
    </row>
    <row r="940" spans="1:16" ht="49.5" customHeight="1">
      <c r="A940" s="51" t="s">
        <v>1953</v>
      </c>
      <c r="B940" s="52">
        <v>45623</v>
      </c>
      <c r="C940" s="44" t="s">
        <v>1954</v>
      </c>
      <c r="D940" s="51" t="s">
        <v>49</v>
      </c>
      <c r="E940" s="53">
        <v>108</v>
      </c>
      <c r="F940" s="53"/>
      <c r="G940" s="53"/>
      <c r="H940" s="53"/>
      <c r="I940" s="53">
        <f>+E940+F940-G940</f>
        <v>108</v>
      </c>
      <c r="J940" s="53"/>
      <c r="K940" s="54">
        <v>19.489999999999998</v>
      </c>
      <c r="L940" s="54">
        <f t="shared" si="0"/>
        <v>2104.9199999999996</v>
      </c>
      <c r="M940" s="8"/>
      <c r="N940" s="8"/>
      <c r="O940" s="9" t="s">
        <v>178</v>
      </c>
      <c r="P940" s="10"/>
    </row>
    <row r="941" spans="1:16" ht="49.5" customHeight="1">
      <c r="A941" s="51" t="s">
        <v>1955</v>
      </c>
      <c r="B941" s="52">
        <v>45623</v>
      </c>
      <c r="C941" s="44" t="s">
        <v>1956</v>
      </c>
      <c r="D941" s="51" t="s">
        <v>49</v>
      </c>
      <c r="E941" s="53">
        <v>3550</v>
      </c>
      <c r="F941" s="53"/>
      <c r="G941" s="53"/>
      <c r="H941" s="53"/>
      <c r="I941" s="53">
        <f>+E941+F941-G941</f>
        <v>3550</v>
      </c>
      <c r="J941" s="53"/>
      <c r="K941" s="54">
        <v>33.04</v>
      </c>
      <c r="L941" s="54">
        <f t="shared" si="0"/>
        <v>117292</v>
      </c>
      <c r="M941" s="8"/>
      <c r="N941" s="8"/>
      <c r="O941" s="9"/>
      <c r="P941" s="10"/>
    </row>
    <row r="942" spans="1:16" ht="49.5" customHeight="1">
      <c r="A942" s="51" t="s">
        <v>1957</v>
      </c>
      <c r="B942" s="52"/>
      <c r="C942" s="44" t="s">
        <v>1958</v>
      </c>
      <c r="D942" s="51" t="s">
        <v>49</v>
      </c>
      <c r="E942" s="53">
        <v>3</v>
      </c>
      <c r="F942" s="53"/>
      <c r="G942" s="53"/>
      <c r="H942" s="53"/>
      <c r="I942" s="53">
        <f>+E942+F942-G942</f>
        <v>3</v>
      </c>
      <c r="J942" s="53"/>
      <c r="K942" s="54"/>
      <c r="L942" s="54">
        <f t="shared" si="0"/>
        <v>0</v>
      </c>
      <c r="M942" s="8"/>
      <c r="N942" s="8"/>
      <c r="O942" s="9" t="s">
        <v>194</v>
      </c>
      <c r="P942" s="10"/>
    </row>
    <row r="943" spans="1:16" ht="49.5" customHeight="1">
      <c r="A943" s="51" t="s">
        <v>1959</v>
      </c>
      <c r="B943" s="52">
        <v>45623</v>
      </c>
      <c r="C943" s="44" t="s">
        <v>1960</v>
      </c>
      <c r="D943" s="51" t="s">
        <v>49</v>
      </c>
      <c r="E943" s="53">
        <v>10</v>
      </c>
      <c r="F943" s="53"/>
      <c r="G943" s="53"/>
      <c r="H943" s="53"/>
      <c r="I943" s="53">
        <f>+E943+F943-G943</f>
        <v>10</v>
      </c>
      <c r="J943" s="53"/>
      <c r="K943" s="54">
        <v>375.45240000000001</v>
      </c>
      <c r="L943" s="54">
        <f t="shared" si="0"/>
        <v>3754.5240000000003</v>
      </c>
      <c r="M943" s="8"/>
      <c r="N943" s="8"/>
      <c r="O943" s="9" t="s">
        <v>17</v>
      </c>
      <c r="P943" s="10"/>
    </row>
    <row r="944" spans="1:16" ht="49.5" customHeight="1">
      <c r="A944" s="51" t="s">
        <v>1961</v>
      </c>
      <c r="B944" s="52">
        <v>45623</v>
      </c>
      <c r="C944" s="44" t="s">
        <v>1962</v>
      </c>
      <c r="D944" s="51" t="s">
        <v>49</v>
      </c>
      <c r="E944" s="53">
        <v>33</v>
      </c>
      <c r="F944" s="53"/>
      <c r="G944" s="53"/>
      <c r="H944" s="53"/>
      <c r="I944" s="53">
        <f>+E944+F944-G944</f>
        <v>33</v>
      </c>
      <c r="J944" s="53">
        <v>22</v>
      </c>
      <c r="K944" s="54">
        <v>397.16</v>
      </c>
      <c r="L944" s="54">
        <f t="shared" si="0"/>
        <v>13106.28</v>
      </c>
      <c r="M944" s="8"/>
      <c r="N944" s="8"/>
      <c r="O944" s="9" t="s">
        <v>181</v>
      </c>
      <c r="P944" s="10"/>
    </row>
    <row r="945" spans="1:16" ht="49.5" customHeight="1">
      <c r="A945" s="51" t="s">
        <v>1963</v>
      </c>
      <c r="B945" s="52">
        <v>45623</v>
      </c>
      <c r="C945" s="44" t="s">
        <v>1964</v>
      </c>
      <c r="D945" s="51" t="s">
        <v>49</v>
      </c>
      <c r="E945" s="53">
        <v>0</v>
      </c>
      <c r="F945" s="53"/>
      <c r="G945" s="53"/>
      <c r="H945" s="53"/>
      <c r="I945" s="53">
        <f>+E945+F945-G945</f>
        <v>0</v>
      </c>
      <c r="J945" s="53"/>
      <c r="K945" s="54">
        <v>122.88</v>
      </c>
      <c r="L945" s="54">
        <f t="shared" si="0"/>
        <v>0</v>
      </c>
      <c r="M945" s="8"/>
      <c r="N945" s="8"/>
      <c r="O945" s="9" t="s">
        <v>181</v>
      </c>
      <c r="P945" s="10"/>
    </row>
    <row r="946" spans="1:16" ht="49.5" customHeight="1">
      <c r="A946" s="51" t="s">
        <v>1965</v>
      </c>
      <c r="B946" s="55" t="s">
        <v>123</v>
      </c>
      <c r="C946" s="44" t="s">
        <v>1966</v>
      </c>
      <c r="D946" s="51" t="s">
        <v>49</v>
      </c>
      <c r="E946" s="53">
        <v>24</v>
      </c>
      <c r="F946" s="53"/>
      <c r="G946" s="53"/>
      <c r="H946" s="53"/>
      <c r="I946" s="53">
        <f>+E946+F946-G946</f>
        <v>24</v>
      </c>
      <c r="J946" s="53"/>
      <c r="K946" s="54">
        <v>127.44</v>
      </c>
      <c r="L946" s="54">
        <f t="shared" si="0"/>
        <v>3058.56</v>
      </c>
      <c r="M946" s="8"/>
      <c r="N946" s="8"/>
      <c r="O946" s="9" t="s">
        <v>24</v>
      </c>
      <c r="P946" s="10"/>
    </row>
    <row r="947" spans="1:16" ht="49.5" customHeight="1">
      <c r="A947" s="51" t="s">
        <v>1967</v>
      </c>
      <c r="B947" s="52">
        <v>45784</v>
      </c>
      <c r="C947" s="44" t="s">
        <v>1968</v>
      </c>
      <c r="D947" s="51" t="s">
        <v>49</v>
      </c>
      <c r="E947" s="53">
        <v>0</v>
      </c>
      <c r="F947" s="53"/>
      <c r="G947" s="53"/>
      <c r="H947" s="53"/>
      <c r="I947" s="53">
        <f>+E947+F947-G947</f>
        <v>0</v>
      </c>
      <c r="J947" s="53"/>
      <c r="K947" s="54">
        <v>1250</v>
      </c>
      <c r="L947" s="54">
        <f t="shared" si="0"/>
        <v>0</v>
      </c>
      <c r="M947" s="8"/>
      <c r="N947" s="8"/>
      <c r="O947" s="9" t="s">
        <v>24</v>
      </c>
      <c r="P947" s="10"/>
    </row>
    <row r="948" spans="1:16" ht="49.5" customHeight="1">
      <c r="A948" s="51" t="s">
        <v>1969</v>
      </c>
      <c r="B948" s="52">
        <v>45623</v>
      </c>
      <c r="C948" s="44" t="s">
        <v>1970</v>
      </c>
      <c r="D948" s="51" t="s">
        <v>49</v>
      </c>
      <c r="E948" s="53">
        <v>15</v>
      </c>
      <c r="F948" s="53"/>
      <c r="G948" s="53"/>
      <c r="H948" s="53"/>
      <c r="I948" s="53">
        <f>+E948+F948-G948</f>
        <v>15</v>
      </c>
      <c r="J948" s="53"/>
      <c r="K948" s="54">
        <v>275</v>
      </c>
      <c r="L948" s="54">
        <f t="shared" si="0"/>
        <v>4125</v>
      </c>
      <c r="M948" s="8"/>
      <c r="N948" s="8"/>
      <c r="O948" s="9" t="s">
        <v>28</v>
      </c>
      <c r="P948" s="10"/>
    </row>
    <row r="949" spans="1:16" ht="49.5" customHeight="1">
      <c r="A949" s="51" t="s">
        <v>1971</v>
      </c>
      <c r="B949" s="52">
        <v>45621</v>
      </c>
      <c r="C949" s="44" t="s">
        <v>1972</v>
      </c>
      <c r="D949" s="51" t="s">
        <v>49</v>
      </c>
      <c r="E949" s="53">
        <v>2</v>
      </c>
      <c r="F949" s="53"/>
      <c r="G949" s="53"/>
      <c r="H949" s="53"/>
      <c r="I949" s="53">
        <f>+E949+F949-G949</f>
        <v>2</v>
      </c>
      <c r="J949" s="53"/>
      <c r="K949" s="54">
        <v>47</v>
      </c>
      <c r="L949" s="54">
        <f t="shared" si="0"/>
        <v>94</v>
      </c>
      <c r="M949" s="8"/>
      <c r="N949" s="8"/>
      <c r="O949" s="9" t="s">
        <v>178</v>
      </c>
      <c r="P949" s="10"/>
    </row>
    <row r="950" spans="1:16" ht="49.5" customHeight="1">
      <c r="A950" s="51" t="s">
        <v>1973</v>
      </c>
      <c r="B950" s="52">
        <v>45621</v>
      </c>
      <c r="C950" s="44" t="s">
        <v>1974</v>
      </c>
      <c r="D950" s="51" t="s">
        <v>49</v>
      </c>
      <c r="E950" s="53">
        <v>20</v>
      </c>
      <c r="F950" s="53"/>
      <c r="G950" s="53"/>
      <c r="H950" s="53"/>
      <c r="I950" s="53">
        <f>+E950+F950-G950</f>
        <v>20</v>
      </c>
      <c r="J950" s="53"/>
      <c r="K950" s="54">
        <v>25.52</v>
      </c>
      <c r="L950" s="54">
        <f t="shared" si="0"/>
        <v>510.4</v>
      </c>
      <c r="M950" s="8"/>
      <c r="N950" s="8"/>
      <c r="O950" s="9" t="s">
        <v>178</v>
      </c>
      <c r="P950" s="10"/>
    </row>
    <row r="951" spans="1:16" ht="49.5" customHeight="1">
      <c r="A951" s="51" t="s">
        <v>1975</v>
      </c>
      <c r="B951" s="52">
        <v>45621</v>
      </c>
      <c r="C951" s="44" t="s">
        <v>1976</v>
      </c>
      <c r="D951" s="51" t="s">
        <v>49</v>
      </c>
      <c r="E951" s="53">
        <v>12</v>
      </c>
      <c r="F951" s="53"/>
      <c r="G951" s="53"/>
      <c r="H951" s="53"/>
      <c r="I951" s="53">
        <f>+E951+F951-G951</f>
        <v>12</v>
      </c>
      <c r="J951" s="53"/>
      <c r="K951" s="54">
        <v>23.6</v>
      </c>
      <c r="L951" s="54">
        <f t="shared" si="0"/>
        <v>283.20000000000005</v>
      </c>
      <c r="M951" s="8"/>
      <c r="N951" s="8"/>
      <c r="O951" s="9" t="s">
        <v>178</v>
      </c>
      <c r="P951" s="10"/>
    </row>
    <row r="952" spans="1:16" ht="49.5" customHeight="1">
      <c r="A952" s="51" t="s">
        <v>1977</v>
      </c>
      <c r="B952" s="52">
        <v>45623</v>
      </c>
      <c r="C952" s="44" t="s">
        <v>1978</v>
      </c>
      <c r="D952" s="51" t="s">
        <v>49</v>
      </c>
      <c r="E952" s="53">
        <v>5</v>
      </c>
      <c r="F952" s="53"/>
      <c r="G952" s="53"/>
      <c r="H952" s="53"/>
      <c r="I952" s="53">
        <f>+E952+F952-G952</f>
        <v>5</v>
      </c>
      <c r="J952" s="53"/>
      <c r="K952" s="54">
        <v>6.5</v>
      </c>
      <c r="L952" s="54">
        <f t="shared" si="0"/>
        <v>32.5</v>
      </c>
      <c r="M952" s="8"/>
      <c r="N952" s="8"/>
      <c r="O952" s="9" t="s">
        <v>178</v>
      </c>
      <c r="P952" s="10"/>
    </row>
    <row r="953" spans="1:16" ht="49.5" customHeight="1">
      <c r="A953" s="51" t="s">
        <v>1979</v>
      </c>
      <c r="B953" s="52">
        <v>45623</v>
      </c>
      <c r="C953" s="44" t="s">
        <v>1980</v>
      </c>
      <c r="D953" s="51" t="s">
        <v>49</v>
      </c>
      <c r="E953" s="53">
        <v>39</v>
      </c>
      <c r="F953" s="53"/>
      <c r="G953" s="53"/>
      <c r="H953" s="53"/>
      <c r="I953" s="53">
        <f>+E953+F953-G953</f>
        <v>39</v>
      </c>
      <c r="J953" s="53"/>
      <c r="K953" s="54">
        <v>6.5</v>
      </c>
      <c r="L953" s="54">
        <f t="shared" si="0"/>
        <v>253.5</v>
      </c>
      <c r="M953" s="8"/>
      <c r="N953" s="8"/>
      <c r="O953" s="9" t="s">
        <v>178</v>
      </c>
      <c r="P953" s="10"/>
    </row>
    <row r="954" spans="1:16" ht="49.5" customHeight="1">
      <c r="A954" s="51" t="s">
        <v>1981</v>
      </c>
      <c r="B954" s="52">
        <v>45623</v>
      </c>
      <c r="C954" s="44" t="s">
        <v>1982</v>
      </c>
      <c r="D954" s="51" t="s">
        <v>49</v>
      </c>
      <c r="E954" s="53">
        <v>0</v>
      </c>
      <c r="F954" s="53"/>
      <c r="G954" s="53"/>
      <c r="H954" s="53"/>
      <c r="I954" s="53">
        <f>+E954+F954-G954</f>
        <v>0</v>
      </c>
      <c r="J954" s="53"/>
      <c r="K954" s="54">
        <v>6313</v>
      </c>
      <c r="L954" s="54">
        <f t="shared" si="0"/>
        <v>0</v>
      </c>
      <c r="M954" s="8"/>
      <c r="N954" s="8"/>
      <c r="O954" s="9" t="s">
        <v>28</v>
      </c>
      <c r="P954" s="10"/>
    </row>
    <row r="955" spans="1:16" ht="49.5" customHeight="1">
      <c r="A955" s="51" t="s">
        <v>1983</v>
      </c>
      <c r="B955" s="52">
        <v>45623</v>
      </c>
      <c r="C955" s="44" t="s">
        <v>1984</v>
      </c>
      <c r="D955" s="51" t="s">
        <v>49</v>
      </c>
      <c r="E955" s="53">
        <v>0</v>
      </c>
      <c r="F955" s="53"/>
      <c r="G955" s="53"/>
      <c r="H955" s="53"/>
      <c r="I955" s="53">
        <f>+E955+F955-G955</f>
        <v>0</v>
      </c>
      <c r="J955" s="53"/>
      <c r="K955" s="54">
        <v>2655</v>
      </c>
      <c r="L955" s="54">
        <f t="shared" si="0"/>
        <v>0</v>
      </c>
      <c r="M955" s="8"/>
      <c r="N955" s="8"/>
      <c r="O955" s="9" t="s">
        <v>28</v>
      </c>
      <c r="P955" s="10"/>
    </row>
    <row r="956" spans="1:16" ht="49.5" customHeight="1">
      <c r="A956" s="51" t="s">
        <v>1985</v>
      </c>
      <c r="B956" s="52">
        <v>45623</v>
      </c>
      <c r="C956" s="44" t="s">
        <v>1986</v>
      </c>
      <c r="D956" s="51" t="s">
        <v>49</v>
      </c>
      <c r="E956" s="53">
        <v>0</v>
      </c>
      <c r="F956" s="53"/>
      <c r="G956" s="53"/>
      <c r="H956" s="53"/>
      <c r="I956" s="53">
        <f>+E956+F956-G956</f>
        <v>0</v>
      </c>
      <c r="J956" s="53"/>
      <c r="K956" s="54">
        <v>6313</v>
      </c>
      <c r="L956" s="54">
        <f t="shared" si="0"/>
        <v>0</v>
      </c>
      <c r="M956" s="8"/>
      <c r="N956" s="8"/>
      <c r="O956" s="9" t="s">
        <v>28</v>
      </c>
      <c r="P956" s="10"/>
    </row>
    <row r="957" spans="1:16" ht="49.5" customHeight="1">
      <c r="A957" s="51" t="s">
        <v>1987</v>
      </c>
      <c r="B957" s="52">
        <v>45623</v>
      </c>
      <c r="C957" s="44" t="s">
        <v>1988</v>
      </c>
      <c r="D957" s="51" t="s">
        <v>49</v>
      </c>
      <c r="E957" s="53">
        <v>1</v>
      </c>
      <c r="F957" s="53"/>
      <c r="G957" s="53"/>
      <c r="H957" s="53"/>
      <c r="I957" s="53">
        <f>+E957+F957-G957</f>
        <v>1</v>
      </c>
      <c r="J957" s="53"/>
      <c r="K957" s="54">
        <v>265.5</v>
      </c>
      <c r="L957" s="54">
        <f t="shared" si="0"/>
        <v>265.5</v>
      </c>
      <c r="M957" s="8"/>
      <c r="N957" s="8"/>
      <c r="O957" s="9" t="s">
        <v>28</v>
      </c>
      <c r="P957" s="10"/>
    </row>
    <row r="958" spans="1:16" ht="49.5" customHeight="1">
      <c r="A958" s="51" t="s">
        <v>1989</v>
      </c>
      <c r="B958" s="52" t="s">
        <v>34</v>
      </c>
      <c r="C958" s="44" t="s">
        <v>1990</v>
      </c>
      <c r="D958" s="51" t="s">
        <v>49</v>
      </c>
      <c r="E958" s="53">
        <v>0</v>
      </c>
      <c r="F958" s="53">
        <v>20</v>
      </c>
      <c r="G958" s="53"/>
      <c r="H958" s="53"/>
      <c r="I958" s="53">
        <f>+E958+F958-G958</f>
        <v>20</v>
      </c>
      <c r="J958" s="53"/>
      <c r="K958" s="54">
        <v>123.9</v>
      </c>
      <c r="L958" s="54">
        <f t="shared" si="0"/>
        <v>2478</v>
      </c>
      <c r="M958" s="8"/>
      <c r="N958" s="8"/>
      <c r="O958" s="9" t="s">
        <v>36</v>
      </c>
      <c r="P958" s="10"/>
    </row>
    <row r="959" spans="1:16" ht="49.5" customHeight="1">
      <c r="A959" s="51" t="s">
        <v>1991</v>
      </c>
      <c r="B959" s="52">
        <v>45623</v>
      </c>
      <c r="C959" s="44" t="s">
        <v>1992</v>
      </c>
      <c r="D959" s="51" t="s">
        <v>49</v>
      </c>
      <c r="E959" s="53">
        <v>3</v>
      </c>
      <c r="F959" s="53"/>
      <c r="G959" s="53"/>
      <c r="H959" s="53"/>
      <c r="I959" s="53">
        <f>+E959+F959-G959</f>
        <v>3</v>
      </c>
      <c r="J959" s="53"/>
      <c r="K959" s="54">
        <v>899.99779999999998</v>
      </c>
      <c r="L959" s="54">
        <f t="shared" si="0"/>
        <v>2699.9933999999998</v>
      </c>
      <c r="M959" s="8"/>
      <c r="N959" s="8"/>
      <c r="O959" s="9" t="s">
        <v>181</v>
      </c>
      <c r="P959" s="10"/>
    </row>
    <row r="960" spans="1:16" ht="49.5" customHeight="1">
      <c r="A960" s="51" t="s">
        <v>1993</v>
      </c>
      <c r="B960" s="52">
        <v>45623</v>
      </c>
      <c r="C960" s="44" t="s">
        <v>1994</v>
      </c>
      <c r="D960" s="51" t="s">
        <v>49</v>
      </c>
      <c r="E960" s="53">
        <v>96</v>
      </c>
      <c r="F960" s="53"/>
      <c r="G960" s="53">
        <v>2</v>
      </c>
      <c r="H960" s="53"/>
      <c r="I960" s="53">
        <f>+E960+F960-G960</f>
        <v>94</v>
      </c>
      <c r="J960" s="53"/>
      <c r="K960" s="54">
        <v>70.8</v>
      </c>
      <c r="L960" s="54">
        <f t="shared" si="0"/>
        <v>6655.2</v>
      </c>
      <c r="M960" s="8"/>
      <c r="N960" s="8"/>
      <c r="O960" s="9" t="s">
        <v>17</v>
      </c>
      <c r="P960" s="10"/>
    </row>
    <row r="961" spans="1:16" ht="49.5" customHeight="1">
      <c r="A961" s="51" t="s">
        <v>1995</v>
      </c>
      <c r="B961" s="52">
        <v>45623</v>
      </c>
      <c r="C961" s="44" t="s">
        <v>1996</v>
      </c>
      <c r="D961" s="51" t="s">
        <v>49</v>
      </c>
      <c r="E961" s="53">
        <v>9</v>
      </c>
      <c r="F961" s="53"/>
      <c r="G961" s="53"/>
      <c r="H961" s="53"/>
      <c r="I961" s="53">
        <f>+E961+F961-G961</f>
        <v>9</v>
      </c>
      <c r="J961" s="53"/>
      <c r="K961" s="54"/>
      <c r="L961" s="54">
        <f t="shared" si="0"/>
        <v>0</v>
      </c>
      <c r="M961" s="8"/>
      <c r="N961" s="8"/>
      <c r="O961" s="9" t="s">
        <v>24</v>
      </c>
      <c r="P961" s="10"/>
    </row>
    <row r="962" spans="1:16" ht="49.5" customHeight="1">
      <c r="A962" s="51" t="s">
        <v>1997</v>
      </c>
      <c r="B962" s="52">
        <v>45799</v>
      </c>
      <c r="C962" s="44" t="s">
        <v>1998</v>
      </c>
      <c r="D962" s="51" t="s">
        <v>93</v>
      </c>
      <c r="E962" s="53">
        <v>14</v>
      </c>
      <c r="F962" s="53"/>
      <c r="G962" s="53"/>
      <c r="H962" s="53"/>
      <c r="I962" s="53">
        <f>+E962+F962-G962</f>
        <v>14</v>
      </c>
      <c r="J962" s="53"/>
      <c r="K962" s="54">
        <v>1167</v>
      </c>
      <c r="L962" s="54">
        <f t="shared" si="0"/>
        <v>16338</v>
      </c>
      <c r="M962" s="8"/>
      <c r="N962" s="8"/>
      <c r="O962" s="9" t="s">
        <v>104</v>
      </c>
      <c r="P962" s="10"/>
    </row>
    <row r="963" spans="1:16" ht="49.5" customHeight="1">
      <c r="A963" s="51" t="s">
        <v>1999</v>
      </c>
      <c r="B963" s="52">
        <v>45623</v>
      </c>
      <c r="C963" s="44" t="s">
        <v>2000</v>
      </c>
      <c r="D963" s="51" t="s">
        <v>49</v>
      </c>
      <c r="E963" s="53">
        <v>2</v>
      </c>
      <c r="F963" s="53"/>
      <c r="G963" s="53"/>
      <c r="H963" s="53"/>
      <c r="I963" s="53">
        <f>+E963+F963-G963</f>
        <v>2</v>
      </c>
      <c r="J963" s="53"/>
      <c r="K963" s="54"/>
      <c r="L963" s="54">
        <f t="shared" si="0"/>
        <v>0</v>
      </c>
      <c r="M963" s="8"/>
      <c r="N963" s="8"/>
      <c r="O963" s="9" t="s">
        <v>24</v>
      </c>
      <c r="P963" s="10"/>
    </row>
    <row r="964" spans="1:16" ht="49.5" customHeight="1">
      <c r="A964" s="51" t="s">
        <v>2001</v>
      </c>
      <c r="B964" s="52" t="s">
        <v>1195</v>
      </c>
      <c r="C964" s="44" t="s">
        <v>2002</v>
      </c>
      <c r="D964" s="51" t="s">
        <v>49</v>
      </c>
      <c r="E964" s="53">
        <v>3</v>
      </c>
      <c r="F964" s="53"/>
      <c r="G964" s="53"/>
      <c r="H964" s="53"/>
      <c r="I964" s="53">
        <f>+E964+F964-G964</f>
        <v>3</v>
      </c>
      <c r="J964" s="53"/>
      <c r="K964" s="54">
        <v>306.8</v>
      </c>
      <c r="L964" s="54">
        <f t="shared" si="0"/>
        <v>920.40000000000009</v>
      </c>
      <c r="M964" s="8"/>
      <c r="N964" s="8"/>
      <c r="O964" s="9" t="s">
        <v>608</v>
      </c>
      <c r="P964" s="10"/>
    </row>
    <row r="965" spans="1:16" ht="49.5" customHeight="1">
      <c r="A965" s="51" t="s">
        <v>2003</v>
      </c>
      <c r="B965" s="55" t="s">
        <v>158</v>
      </c>
      <c r="C965" s="44" t="s">
        <v>2004</v>
      </c>
      <c r="D965" s="51" t="s">
        <v>49</v>
      </c>
      <c r="E965" s="53">
        <v>6</v>
      </c>
      <c r="F965" s="53"/>
      <c r="G965" s="53"/>
      <c r="H965" s="53"/>
      <c r="I965" s="53">
        <f>+E965+F965-G965</f>
        <v>6</v>
      </c>
      <c r="J965" s="53"/>
      <c r="K965" s="54">
        <v>170.0026</v>
      </c>
      <c r="L965" s="54">
        <f t="shared" si="0"/>
        <v>1020.0155999999999</v>
      </c>
      <c r="M965" s="8"/>
      <c r="N965" s="8"/>
      <c r="O965" s="9" t="s">
        <v>2005</v>
      </c>
      <c r="P965" s="10"/>
    </row>
    <row r="966" spans="1:16" ht="49.5" customHeight="1">
      <c r="A966" s="51" t="s">
        <v>2006</v>
      </c>
      <c r="B966" s="55" t="s">
        <v>158</v>
      </c>
      <c r="C966" s="44" t="s">
        <v>2007</v>
      </c>
      <c r="D966" s="51" t="s">
        <v>49</v>
      </c>
      <c r="E966" s="53">
        <v>6</v>
      </c>
      <c r="F966" s="53"/>
      <c r="G966" s="53"/>
      <c r="H966" s="53"/>
      <c r="I966" s="53">
        <f>+E966+F966-G966</f>
        <v>6</v>
      </c>
      <c r="J966" s="53"/>
      <c r="K966" s="54">
        <v>170.0026</v>
      </c>
      <c r="L966" s="54">
        <f t="shared" si="0"/>
        <v>1020.0155999999999</v>
      </c>
      <c r="M966" s="8"/>
      <c r="N966" s="8"/>
      <c r="O966" s="9" t="s">
        <v>2005</v>
      </c>
      <c r="P966" s="10"/>
    </row>
    <row r="967" spans="1:16" ht="49.5" customHeight="1">
      <c r="A967" s="51" t="s">
        <v>2008</v>
      </c>
      <c r="B967" s="55" t="s">
        <v>158</v>
      </c>
      <c r="C967" s="44" t="s">
        <v>2009</v>
      </c>
      <c r="D967" s="51" t="s">
        <v>49</v>
      </c>
      <c r="E967" s="53">
        <v>6</v>
      </c>
      <c r="F967" s="53"/>
      <c r="G967" s="53"/>
      <c r="H967" s="53"/>
      <c r="I967" s="53">
        <f>+E967+F967-G967</f>
        <v>6</v>
      </c>
      <c r="J967" s="53"/>
      <c r="K967" s="54">
        <v>170.0026</v>
      </c>
      <c r="L967" s="54">
        <f t="shared" si="0"/>
        <v>1020.0155999999999</v>
      </c>
      <c r="M967" s="8"/>
      <c r="N967" s="8"/>
      <c r="O967" s="9" t="s">
        <v>2005</v>
      </c>
      <c r="P967" s="10"/>
    </row>
    <row r="968" spans="1:16" ht="49.5" customHeight="1">
      <c r="A968" s="51" t="s">
        <v>2010</v>
      </c>
      <c r="B968" s="55" t="s">
        <v>158</v>
      </c>
      <c r="C968" s="44" t="s">
        <v>2011</v>
      </c>
      <c r="D968" s="51" t="s">
        <v>49</v>
      </c>
      <c r="E968" s="53">
        <v>6</v>
      </c>
      <c r="F968" s="53"/>
      <c r="G968" s="53"/>
      <c r="H968" s="53"/>
      <c r="I968" s="53">
        <f>+E968+F968-G968</f>
        <v>6</v>
      </c>
      <c r="J968" s="53"/>
      <c r="K968" s="54">
        <v>170.0026</v>
      </c>
      <c r="L968" s="54">
        <f t="shared" si="0"/>
        <v>1020.0155999999999</v>
      </c>
      <c r="M968" s="8"/>
      <c r="N968" s="8"/>
      <c r="O968" s="9" t="s">
        <v>2005</v>
      </c>
      <c r="P968" s="10"/>
    </row>
    <row r="969" spans="1:16" ht="49.5" customHeight="1">
      <c r="A969" s="51" t="s">
        <v>2012</v>
      </c>
      <c r="B969" s="55" t="s">
        <v>158</v>
      </c>
      <c r="C969" s="44" t="s">
        <v>2013</v>
      </c>
      <c r="D969" s="56" t="s">
        <v>49</v>
      </c>
      <c r="E969" s="53">
        <v>6</v>
      </c>
      <c r="F969" s="53"/>
      <c r="G969" s="53"/>
      <c r="H969" s="53"/>
      <c r="I969" s="53">
        <f>+E969+F969-G969</f>
        <v>6</v>
      </c>
      <c r="J969" s="53"/>
      <c r="K969" s="54">
        <v>170.0026</v>
      </c>
      <c r="L969" s="54">
        <f t="shared" si="0"/>
        <v>1020.0155999999999</v>
      </c>
      <c r="M969" s="8"/>
      <c r="N969" s="8"/>
      <c r="O969" s="9" t="s">
        <v>2005</v>
      </c>
      <c r="P969" s="10"/>
    </row>
    <row r="970" spans="1:16" ht="49.5" customHeight="1">
      <c r="A970" s="51" t="s">
        <v>2014</v>
      </c>
      <c r="B970" s="55" t="s">
        <v>158</v>
      </c>
      <c r="C970" s="44" t="s">
        <v>2015</v>
      </c>
      <c r="D970" s="56" t="s">
        <v>49</v>
      </c>
      <c r="E970" s="53">
        <v>6</v>
      </c>
      <c r="F970" s="53"/>
      <c r="G970" s="53"/>
      <c r="H970" s="53"/>
      <c r="I970" s="53">
        <f>+E970+F970-G970</f>
        <v>6</v>
      </c>
      <c r="J970" s="53"/>
      <c r="K970" s="54">
        <v>170.0026</v>
      </c>
      <c r="L970" s="54">
        <f t="shared" si="0"/>
        <v>1020.0155999999999</v>
      </c>
      <c r="M970" s="8"/>
      <c r="N970" s="8"/>
      <c r="O970" s="9" t="s">
        <v>2005</v>
      </c>
      <c r="P970" s="10"/>
    </row>
    <row r="971" spans="1:16" ht="49.5" customHeight="1">
      <c r="A971" s="51" t="s">
        <v>2016</v>
      </c>
      <c r="B971" s="55" t="s">
        <v>158</v>
      </c>
      <c r="C971" s="44" t="s">
        <v>2017</v>
      </c>
      <c r="D971" s="51" t="s">
        <v>49</v>
      </c>
      <c r="E971" s="53">
        <v>6</v>
      </c>
      <c r="F971" s="53"/>
      <c r="G971" s="53"/>
      <c r="H971" s="53"/>
      <c r="I971" s="53">
        <f>+E971+F971-G971</f>
        <v>6</v>
      </c>
      <c r="J971" s="53"/>
      <c r="K971" s="54">
        <v>170.0025</v>
      </c>
      <c r="L971" s="54">
        <f t="shared" si="0"/>
        <v>1020.015</v>
      </c>
      <c r="M971" s="8"/>
      <c r="N971" s="8"/>
      <c r="O971" s="9" t="s">
        <v>2005</v>
      </c>
      <c r="P971" s="10"/>
    </row>
    <row r="972" spans="1:16" ht="49.5" customHeight="1">
      <c r="A972" s="51" t="s">
        <v>2018</v>
      </c>
      <c r="B972" s="52">
        <v>45623</v>
      </c>
      <c r="C972" s="44" t="s">
        <v>2019</v>
      </c>
      <c r="D972" s="51" t="s">
        <v>49</v>
      </c>
      <c r="E972" s="53">
        <v>3</v>
      </c>
      <c r="F972" s="53"/>
      <c r="G972" s="53"/>
      <c r="H972" s="53"/>
      <c r="I972" s="53">
        <f>+E972+F972-G972</f>
        <v>3</v>
      </c>
      <c r="J972" s="53"/>
      <c r="K972" s="54">
        <v>375</v>
      </c>
      <c r="L972" s="54">
        <f t="shared" si="0"/>
        <v>1125</v>
      </c>
      <c r="M972" s="8"/>
      <c r="N972" s="8"/>
      <c r="O972" s="9" t="s">
        <v>608</v>
      </c>
      <c r="P972" s="10"/>
    </row>
    <row r="973" spans="1:16" ht="49.5" customHeight="1">
      <c r="A973" s="51" t="s">
        <v>2020</v>
      </c>
      <c r="B973" s="55" t="s">
        <v>158</v>
      </c>
      <c r="C973" s="44" t="s">
        <v>2683</v>
      </c>
      <c r="D973" s="51" t="s">
        <v>49</v>
      </c>
      <c r="E973" s="53">
        <v>15</v>
      </c>
      <c r="F973" s="53"/>
      <c r="G973" s="53"/>
      <c r="H973" s="53"/>
      <c r="I973" s="53">
        <f>+E973+F973-G973</f>
        <v>15</v>
      </c>
      <c r="J973" s="53"/>
      <c r="K973" s="54">
        <v>170.0026</v>
      </c>
      <c r="L973" s="54">
        <f t="shared" si="0"/>
        <v>2550.0390000000002</v>
      </c>
      <c r="M973" s="8"/>
      <c r="N973" s="8"/>
      <c r="O973" s="9" t="s">
        <v>2005</v>
      </c>
      <c r="P973" s="10"/>
    </row>
    <row r="974" spans="1:16" ht="49.5" customHeight="1">
      <c r="A974" s="51" t="s">
        <v>2021</v>
      </c>
      <c r="B974" s="52">
        <v>45623</v>
      </c>
      <c r="C974" s="44" t="s">
        <v>2022</v>
      </c>
      <c r="D974" s="51" t="s">
        <v>49</v>
      </c>
      <c r="E974" s="53">
        <v>20</v>
      </c>
      <c r="F974" s="53"/>
      <c r="G974" s="53"/>
      <c r="H974" s="53"/>
      <c r="I974" s="53">
        <f>+E974+F974-G974</f>
        <v>20</v>
      </c>
      <c r="J974" s="53"/>
      <c r="K974" s="54">
        <v>170</v>
      </c>
      <c r="L974" s="54">
        <f t="shared" si="0"/>
        <v>3400</v>
      </c>
      <c r="M974" s="8"/>
      <c r="N974" s="8"/>
      <c r="O974" s="9" t="s">
        <v>608</v>
      </c>
      <c r="P974" s="10"/>
    </row>
    <row r="975" spans="1:16" ht="49.5" customHeight="1">
      <c r="A975" s="51" t="s">
        <v>2023</v>
      </c>
      <c r="B975" s="55" t="s">
        <v>158</v>
      </c>
      <c r="C975" s="44" t="s">
        <v>2684</v>
      </c>
      <c r="D975" s="51" t="s">
        <v>49</v>
      </c>
      <c r="E975" s="53">
        <v>15</v>
      </c>
      <c r="F975" s="53"/>
      <c r="G975" s="53"/>
      <c r="H975" s="53"/>
      <c r="I975" s="53">
        <f>+E975+F975-G975</f>
        <v>15</v>
      </c>
      <c r="J975" s="53"/>
      <c r="K975" s="54">
        <v>170.0026</v>
      </c>
      <c r="L975" s="54">
        <f t="shared" si="0"/>
        <v>2550.0390000000002</v>
      </c>
      <c r="M975" s="8"/>
      <c r="N975" s="8"/>
      <c r="O975" s="9" t="s">
        <v>2005</v>
      </c>
      <c r="P975" s="10"/>
    </row>
    <row r="976" spans="1:16" ht="49.5" customHeight="1">
      <c r="A976" s="51" t="s">
        <v>2024</v>
      </c>
      <c r="B976" s="52" t="s">
        <v>1684</v>
      </c>
      <c r="C976" s="44" t="s">
        <v>2025</v>
      </c>
      <c r="D976" s="51" t="s">
        <v>49</v>
      </c>
      <c r="E976" s="53">
        <v>0</v>
      </c>
      <c r="F976" s="53"/>
      <c r="G976" s="53"/>
      <c r="H976" s="53"/>
      <c r="I976" s="53">
        <f>+E976+F976-G976</f>
        <v>0</v>
      </c>
      <c r="J976" s="53"/>
      <c r="K976" s="54"/>
      <c r="L976" s="54">
        <f t="shared" si="0"/>
        <v>0</v>
      </c>
      <c r="M976" s="8"/>
      <c r="N976" s="8"/>
      <c r="O976" s="9" t="s">
        <v>194</v>
      </c>
      <c r="P976" s="10"/>
    </row>
    <row r="977" spans="1:16" ht="49.5" customHeight="1">
      <c r="A977" s="51" t="s">
        <v>2026</v>
      </c>
      <c r="B977" s="52">
        <v>45623</v>
      </c>
      <c r="C977" s="44" t="s">
        <v>2027</v>
      </c>
      <c r="D977" s="51" t="s">
        <v>49</v>
      </c>
      <c r="E977" s="53">
        <v>48</v>
      </c>
      <c r="F977" s="53"/>
      <c r="G977" s="53"/>
      <c r="H977" s="53"/>
      <c r="I977" s="53">
        <f>+E977+F977-G977</f>
        <v>48</v>
      </c>
      <c r="J977" s="53">
        <v>57</v>
      </c>
      <c r="K977" s="54">
        <v>150</v>
      </c>
      <c r="L977" s="54">
        <f t="shared" si="0"/>
        <v>7200</v>
      </c>
      <c r="M977" s="8"/>
      <c r="N977" s="8"/>
      <c r="O977" s="9" t="s">
        <v>36</v>
      </c>
      <c r="P977" s="10"/>
    </row>
    <row r="978" spans="1:16" ht="49.5" customHeight="1">
      <c r="A978" s="51" t="s">
        <v>2028</v>
      </c>
      <c r="B978" s="52">
        <v>45623</v>
      </c>
      <c r="C978" s="44" t="s">
        <v>2029</v>
      </c>
      <c r="D978" s="51" t="s">
        <v>49</v>
      </c>
      <c r="E978" s="53">
        <v>1</v>
      </c>
      <c r="F978" s="53"/>
      <c r="G978" s="53"/>
      <c r="H978" s="53"/>
      <c r="I978" s="53">
        <f>+E978+F978-G978</f>
        <v>1</v>
      </c>
      <c r="J978" s="53"/>
      <c r="K978" s="54">
        <v>1192</v>
      </c>
      <c r="L978" s="54">
        <f t="shared" si="0"/>
        <v>1192</v>
      </c>
      <c r="M978" s="8"/>
      <c r="N978" s="8"/>
      <c r="O978" s="9" t="s">
        <v>50</v>
      </c>
      <c r="P978" s="10"/>
    </row>
    <row r="979" spans="1:16" ht="49.5" customHeight="1">
      <c r="A979" s="51" t="s">
        <v>2030</v>
      </c>
      <c r="B979" s="52">
        <v>45623</v>
      </c>
      <c r="C979" s="44" t="s">
        <v>2031</v>
      </c>
      <c r="D979" s="51" t="s">
        <v>49</v>
      </c>
      <c r="E979" s="53">
        <v>6</v>
      </c>
      <c r="F979" s="53"/>
      <c r="G979" s="53"/>
      <c r="H979" s="53"/>
      <c r="I979" s="53">
        <f>+E979+F979-G979</f>
        <v>6</v>
      </c>
      <c r="J979" s="53">
        <v>6</v>
      </c>
      <c r="K979" s="54">
        <v>82.19</v>
      </c>
      <c r="L979" s="54">
        <f t="shared" si="0"/>
        <v>493.14</v>
      </c>
      <c r="M979" s="8"/>
      <c r="N979" s="8"/>
      <c r="O979" s="9" t="s">
        <v>50</v>
      </c>
      <c r="P979" s="10"/>
    </row>
    <row r="980" spans="1:16" ht="49.5" customHeight="1">
      <c r="A980" s="51" t="s">
        <v>2032</v>
      </c>
      <c r="B980" s="52">
        <v>45623</v>
      </c>
      <c r="C980" s="44" t="s">
        <v>2033</v>
      </c>
      <c r="D980" s="51" t="s">
        <v>49</v>
      </c>
      <c r="E980" s="53">
        <v>2</v>
      </c>
      <c r="F980" s="53"/>
      <c r="G980" s="53"/>
      <c r="H980" s="53"/>
      <c r="I980" s="53">
        <f>+E980+F980-G980</f>
        <v>2</v>
      </c>
      <c r="J980" s="53"/>
      <c r="K980" s="54">
        <v>71.650000000000006</v>
      </c>
      <c r="L980" s="54">
        <f t="shared" si="0"/>
        <v>143.30000000000001</v>
      </c>
      <c r="M980" s="8"/>
      <c r="N980" s="8"/>
      <c r="O980" s="9" t="s">
        <v>178</v>
      </c>
      <c r="P980" s="10"/>
    </row>
    <row r="981" spans="1:16" ht="49.5" customHeight="1">
      <c r="A981" s="51" t="s">
        <v>2034</v>
      </c>
      <c r="B981" s="52">
        <v>45623</v>
      </c>
      <c r="C981" s="44" t="s">
        <v>2035</v>
      </c>
      <c r="D981" s="51" t="s">
        <v>49</v>
      </c>
      <c r="E981" s="53">
        <v>0</v>
      </c>
      <c r="F981" s="53"/>
      <c r="G981" s="53"/>
      <c r="H981" s="53"/>
      <c r="I981" s="53">
        <f>+E981+F981-G981</f>
        <v>0</v>
      </c>
      <c r="J981" s="53"/>
      <c r="K981" s="54">
        <v>71.650000000000006</v>
      </c>
      <c r="L981" s="54">
        <f t="shared" si="0"/>
        <v>0</v>
      </c>
      <c r="M981" s="8"/>
      <c r="N981" s="8"/>
      <c r="O981" s="9" t="s">
        <v>178</v>
      </c>
      <c r="P981" s="10"/>
    </row>
    <row r="982" spans="1:16" ht="49.5" customHeight="1">
      <c r="A982" s="51" t="s">
        <v>2036</v>
      </c>
      <c r="B982" s="52">
        <v>45623</v>
      </c>
      <c r="C982" s="44" t="s">
        <v>2037</v>
      </c>
      <c r="D982" s="51" t="s">
        <v>49</v>
      </c>
      <c r="E982" s="53">
        <v>0</v>
      </c>
      <c r="F982" s="53"/>
      <c r="G982" s="53"/>
      <c r="H982" s="53"/>
      <c r="I982" s="53">
        <f>+E982+F982-G982</f>
        <v>0</v>
      </c>
      <c r="J982" s="53"/>
      <c r="K982" s="54">
        <v>35.33</v>
      </c>
      <c r="L982" s="54">
        <f t="shared" si="0"/>
        <v>0</v>
      </c>
      <c r="M982" s="8"/>
      <c r="N982" s="8"/>
      <c r="O982" s="9" t="s">
        <v>178</v>
      </c>
      <c r="P982" s="10"/>
    </row>
    <row r="983" spans="1:16" ht="49.5" customHeight="1">
      <c r="A983" s="51" t="s">
        <v>2038</v>
      </c>
      <c r="B983" s="52">
        <v>45623</v>
      </c>
      <c r="C983" s="44" t="s">
        <v>2039</v>
      </c>
      <c r="D983" s="51" t="s">
        <v>49</v>
      </c>
      <c r="E983" s="53">
        <v>50</v>
      </c>
      <c r="F983" s="53"/>
      <c r="G983" s="53"/>
      <c r="H983" s="53"/>
      <c r="I983" s="53">
        <f>+E983+F983-G983</f>
        <v>50</v>
      </c>
      <c r="J983" s="53"/>
      <c r="K983" s="54"/>
      <c r="L983" s="54">
        <f t="shared" si="0"/>
        <v>0</v>
      </c>
      <c r="M983" s="8"/>
      <c r="N983" s="8"/>
      <c r="O983" s="9" t="s">
        <v>17</v>
      </c>
      <c r="P983" s="10"/>
    </row>
    <row r="984" spans="1:16" ht="49.5" customHeight="1">
      <c r="A984" s="51" t="s">
        <v>2040</v>
      </c>
      <c r="B984" s="52">
        <v>45623</v>
      </c>
      <c r="C984" s="44" t="s">
        <v>2041</v>
      </c>
      <c r="D984" s="51" t="s">
        <v>49</v>
      </c>
      <c r="E984" s="53">
        <v>438</v>
      </c>
      <c r="F984" s="53"/>
      <c r="G984" s="53"/>
      <c r="H984" s="53"/>
      <c r="I984" s="53">
        <f>+E984+F984-G984</f>
        <v>438</v>
      </c>
      <c r="J984" s="53"/>
      <c r="K984" s="54">
        <v>2.5</v>
      </c>
      <c r="L984" s="54">
        <f t="shared" si="0"/>
        <v>1095</v>
      </c>
      <c r="M984" s="8"/>
      <c r="N984" s="8"/>
      <c r="O984" s="9" t="s">
        <v>178</v>
      </c>
      <c r="P984" s="10"/>
    </row>
    <row r="985" spans="1:16" ht="49.5" customHeight="1">
      <c r="A985" s="51" t="s">
        <v>2042</v>
      </c>
      <c r="B985" s="52">
        <v>45623</v>
      </c>
      <c r="C985" s="44" t="s">
        <v>2043</v>
      </c>
      <c r="D985" s="51" t="s">
        <v>49</v>
      </c>
      <c r="E985" s="53">
        <v>386</v>
      </c>
      <c r="F985" s="53"/>
      <c r="G985" s="53"/>
      <c r="H985" s="53"/>
      <c r="I985" s="53">
        <f>+E985+F985-G985</f>
        <v>386</v>
      </c>
      <c r="J985" s="53"/>
      <c r="K985" s="54">
        <v>2.5</v>
      </c>
      <c r="L985" s="54">
        <f t="shared" si="0"/>
        <v>965</v>
      </c>
      <c r="M985" s="8"/>
      <c r="N985" s="8"/>
      <c r="O985" s="9" t="s">
        <v>178</v>
      </c>
      <c r="P985" s="10"/>
    </row>
    <row r="986" spans="1:16" ht="49.5" customHeight="1">
      <c r="A986" s="51" t="s">
        <v>2044</v>
      </c>
      <c r="B986" s="52">
        <v>45623</v>
      </c>
      <c r="C986" s="44" t="s">
        <v>2045</v>
      </c>
      <c r="D986" s="51" t="s">
        <v>49</v>
      </c>
      <c r="E986" s="53">
        <v>121</v>
      </c>
      <c r="F986" s="53"/>
      <c r="G986" s="53"/>
      <c r="H986" s="53"/>
      <c r="I986" s="53">
        <f>+E986+F986-G986</f>
        <v>121</v>
      </c>
      <c r="J986" s="53"/>
      <c r="K986" s="54">
        <v>2.5</v>
      </c>
      <c r="L986" s="54">
        <f t="shared" si="0"/>
        <v>302.5</v>
      </c>
      <c r="M986" s="8"/>
      <c r="N986" s="8"/>
      <c r="O986" s="9" t="s">
        <v>178</v>
      </c>
      <c r="P986" s="10"/>
    </row>
    <row r="987" spans="1:16" ht="49.5" customHeight="1">
      <c r="A987" s="51" t="s">
        <v>2046</v>
      </c>
      <c r="B987" s="52">
        <v>45624</v>
      </c>
      <c r="C987" s="44" t="s">
        <v>2047</v>
      </c>
      <c r="D987" s="51" t="s">
        <v>49</v>
      </c>
      <c r="E987" s="53">
        <v>11</v>
      </c>
      <c r="F987" s="53"/>
      <c r="G987" s="53"/>
      <c r="H987" s="53"/>
      <c r="I987" s="53">
        <f>+E987+F987-G987</f>
        <v>11</v>
      </c>
      <c r="J987" s="53"/>
      <c r="K987" s="54">
        <v>6.5</v>
      </c>
      <c r="L987" s="54">
        <f t="shared" si="0"/>
        <v>71.5</v>
      </c>
      <c r="M987" s="8"/>
      <c r="N987" s="8"/>
      <c r="O987" s="9" t="s">
        <v>178</v>
      </c>
      <c r="P987" s="10"/>
    </row>
    <row r="988" spans="1:16" ht="49.5" customHeight="1">
      <c r="A988" s="51" t="s">
        <v>2048</v>
      </c>
      <c r="B988" s="52">
        <v>45623</v>
      </c>
      <c r="C988" s="44" t="s">
        <v>2049</v>
      </c>
      <c r="D988" s="51" t="s">
        <v>49</v>
      </c>
      <c r="E988" s="53">
        <v>384</v>
      </c>
      <c r="F988" s="53"/>
      <c r="G988" s="53"/>
      <c r="H988" s="53"/>
      <c r="I988" s="53">
        <f>+E988+F988-G988</f>
        <v>384</v>
      </c>
      <c r="J988" s="53"/>
      <c r="K988" s="54">
        <v>6.25</v>
      </c>
      <c r="L988" s="54">
        <f t="shared" si="0"/>
        <v>2400</v>
      </c>
      <c r="M988" s="8"/>
      <c r="N988" s="8"/>
      <c r="O988" s="9" t="s">
        <v>178</v>
      </c>
      <c r="P988" s="10"/>
    </row>
    <row r="989" spans="1:16" ht="49.5" customHeight="1">
      <c r="A989" s="51" t="s">
        <v>2050</v>
      </c>
      <c r="B989" s="52">
        <v>45575</v>
      </c>
      <c r="C989" s="44" t="s">
        <v>2051</v>
      </c>
      <c r="D989" s="51" t="s">
        <v>49</v>
      </c>
      <c r="E989" s="53">
        <v>6</v>
      </c>
      <c r="F989" s="53"/>
      <c r="G989" s="53"/>
      <c r="H989" s="53"/>
      <c r="I989" s="53">
        <f>+E989+F989-G989</f>
        <v>6</v>
      </c>
      <c r="J989" s="53"/>
      <c r="K989" s="54">
        <v>85</v>
      </c>
      <c r="L989" s="54">
        <f t="shared" si="0"/>
        <v>510</v>
      </c>
      <c r="M989" s="8"/>
      <c r="N989" s="8"/>
      <c r="O989" s="9" t="s">
        <v>24</v>
      </c>
      <c r="P989" s="10"/>
    </row>
    <row r="990" spans="1:16" ht="49.5" customHeight="1">
      <c r="A990" s="51" t="s">
        <v>2052</v>
      </c>
      <c r="B990" s="55" t="s">
        <v>1195</v>
      </c>
      <c r="C990" s="44" t="s">
        <v>2053</v>
      </c>
      <c r="D990" s="51" t="s">
        <v>2054</v>
      </c>
      <c r="E990" s="53">
        <v>2000</v>
      </c>
      <c r="F990" s="53"/>
      <c r="G990" s="53"/>
      <c r="H990" s="53"/>
      <c r="I990" s="53">
        <f>+E990+F990-G990</f>
        <v>2000</v>
      </c>
      <c r="J990" s="53"/>
      <c r="K990" s="54">
        <v>7.08</v>
      </c>
      <c r="L990" s="54">
        <f t="shared" si="0"/>
        <v>14160</v>
      </c>
      <c r="M990" s="8"/>
      <c r="N990" s="8"/>
      <c r="O990" s="9" t="s">
        <v>217</v>
      </c>
      <c r="P990" s="10"/>
    </row>
    <row r="991" spans="1:16" ht="49.5" customHeight="1">
      <c r="A991" s="51" t="s">
        <v>2055</v>
      </c>
      <c r="B991" s="55" t="s">
        <v>1195</v>
      </c>
      <c r="C991" s="44" t="s">
        <v>2056</v>
      </c>
      <c r="D991" s="51" t="s">
        <v>2057</v>
      </c>
      <c r="E991" s="53">
        <v>120</v>
      </c>
      <c r="F991" s="53"/>
      <c r="G991" s="53"/>
      <c r="H991" s="53"/>
      <c r="I991" s="53">
        <f>+E991+F991-G991</f>
        <v>120</v>
      </c>
      <c r="J991" s="53"/>
      <c r="K991" s="54">
        <v>127.44</v>
      </c>
      <c r="L991" s="54">
        <f t="shared" si="0"/>
        <v>15292.8</v>
      </c>
      <c r="M991" s="8"/>
      <c r="N991" s="8"/>
      <c r="O991" s="9" t="s">
        <v>217</v>
      </c>
      <c r="P991" s="10"/>
    </row>
    <row r="992" spans="1:16" ht="49.5" customHeight="1">
      <c r="A992" s="51" t="s">
        <v>2058</v>
      </c>
      <c r="B992" s="52">
        <v>45811</v>
      </c>
      <c r="C992" s="44" t="s">
        <v>2059</v>
      </c>
      <c r="D992" s="51" t="s">
        <v>49</v>
      </c>
      <c r="E992" s="53">
        <v>3</v>
      </c>
      <c r="F992" s="53"/>
      <c r="G992" s="53"/>
      <c r="H992" s="53"/>
      <c r="I992" s="53">
        <f>+E992+F992-G992</f>
        <v>3</v>
      </c>
      <c r="J992" s="53"/>
      <c r="K992" s="54">
        <v>1539</v>
      </c>
      <c r="L992" s="54">
        <f t="shared" si="0"/>
        <v>4617</v>
      </c>
      <c r="M992" s="8"/>
      <c r="N992" s="8"/>
      <c r="O992" s="9" t="s">
        <v>17</v>
      </c>
      <c r="P992" s="10"/>
    </row>
    <row r="993" spans="1:16" ht="49.5" customHeight="1">
      <c r="A993" s="51" t="s">
        <v>2060</v>
      </c>
      <c r="B993" s="55">
        <v>45783</v>
      </c>
      <c r="C993" s="44" t="s">
        <v>2061</v>
      </c>
      <c r="D993" s="51" t="s">
        <v>49</v>
      </c>
      <c r="E993" s="53">
        <v>2</v>
      </c>
      <c r="F993" s="53"/>
      <c r="G993" s="53"/>
      <c r="H993" s="53"/>
      <c r="I993" s="53">
        <f>+E993+F993-G993</f>
        <v>2</v>
      </c>
      <c r="J993" s="53"/>
      <c r="K993" s="54">
        <v>1871.48</v>
      </c>
      <c r="L993" s="54">
        <f t="shared" si="0"/>
        <v>3742.96</v>
      </c>
      <c r="M993" s="8"/>
      <c r="N993" s="8"/>
      <c r="O993" s="9" t="s">
        <v>17</v>
      </c>
      <c r="P993" s="10"/>
    </row>
    <row r="994" spans="1:16" ht="49.5" customHeight="1">
      <c r="A994" s="51" t="s">
        <v>2062</v>
      </c>
      <c r="B994" s="52">
        <v>45575</v>
      </c>
      <c r="C994" s="44" t="s">
        <v>2063</v>
      </c>
      <c r="D994" s="51" t="s">
        <v>49</v>
      </c>
      <c r="E994" s="53">
        <v>8</v>
      </c>
      <c r="F994" s="53"/>
      <c r="G994" s="53"/>
      <c r="H994" s="53"/>
      <c r="I994" s="53">
        <f>+E994+F994-G994</f>
        <v>8</v>
      </c>
      <c r="J994" s="53"/>
      <c r="K994" s="54"/>
      <c r="L994" s="54">
        <f t="shared" si="0"/>
        <v>0</v>
      </c>
      <c r="M994" s="8"/>
      <c r="N994" s="8"/>
      <c r="O994" s="9" t="s">
        <v>17</v>
      </c>
      <c r="P994" s="10"/>
    </row>
    <row r="995" spans="1:16" ht="49.5" customHeight="1">
      <c r="A995" s="51" t="s">
        <v>2064</v>
      </c>
      <c r="B995" s="52"/>
      <c r="C995" s="44" t="s">
        <v>2065</v>
      </c>
      <c r="D995" s="51" t="s">
        <v>93</v>
      </c>
      <c r="E995" s="53">
        <v>1</v>
      </c>
      <c r="F995" s="53"/>
      <c r="G995" s="53"/>
      <c r="H995" s="53"/>
      <c r="I995" s="53">
        <f>+E995+F995-G995</f>
        <v>1</v>
      </c>
      <c r="J995" s="53"/>
      <c r="K995" s="54">
        <v>265</v>
      </c>
      <c r="L995" s="54">
        <f t="shared" si="0"/>
        <v>265</v>
      </c>
      <c r="M995" s="8"/>
      <c r="N995" s="8"/>
      <c r="O995" s="9" t="s">
        <v>194</v>
      </c>
      <c r="P995" s="10"/>
    </row>
    <row r="996" spans="1:16" ht="49.5" customHeight="1">
      <c r="A996" s="51" t="s">
        <v>2066</v>
      </c>
      <c r="B996" s="52"/>
      <c r="C996" s="44" t="s">
        <v>2067</v>
      </c>
      <c r="D996" s="51" t="s">
        <v>93</v>
      </c>
      <c r="E996" s="53">
        <v>8</v>
      </c>
      <c r="F996" s="53"/>
      <c r="G996" s="53"/>
      <c r="H996" s="53"/>
      <c r="I996" s="53">
        <f>+E996+F996-G996</f>
        <v>8</v>
      </c>
      <c r="J996" s="53"/>
      <c r="K996" s="54"/>
      <c r="L996" s="54">
        <f t="shared" si="0"/>
        <v>0</v>
      </c>
      <c r="M996" s="8"/>
      <c r="N996" s="8"/>
      <c r="O996" s="9" t="s">
        <v>194</v>
      </c>
      <c r="P996" s="10"/>
    </row>
    <row r="997" spans="1:16" ht="49.5" customHeight="1">
      <c r="A997" s="51" t="s">
        <v>2068</v>
      </c>
      <c r="B997" s="52">
        <v>45392</v>
      </c>
      <c r="C997" s="44" t="s">
        <v>2069</v>
      </c>
      <c r="D997" s="51" t="s">
        <v>93</v>
      </c>
      <c r="E997" s="53">
        <v>10</v>
      </c>
      <c r="F997" s="53"/>
      <c r="G997" s="53"/>
      <c r="H997" s="53"/>
      <c r="I997" s="53">
        <f>+E997+F997-G997</f>
        <v>10</v>
      </c>
      <c r="J997" s="53"/>
      <c r="K997" s="54">
        <v>1125</v>
      </c>
      <c r="L997" s="54">
        <f t="shared" si="0"/>
        <v>11250</v>
      </c>
      <c r="M997" s="8"/>
      <c r="N997" s="8"/>
      <c r="O997" s="9" t="s">
        <v>194</v>
      </c>
      <c r="P997" s="10"/>
    </row>
    <row r="998" spans="1:16" ht="49.5" customHeight="1">
      <c r="A998" s="51" t="s">
        <v>2070</v>
      </c>
      <c r="B998" s="52">
        <v>45575</v>
      </c>
      <c r="C998" s="44" t="s">
        <v>2071</v>
      </c>
      <c r="D998" s="51" t="s">
        <v>49</v>
      </c>
      <c r="E998" s="53">
        <v>3</v>
      </c>
      <c r="F998" s="53"/>
      <c r="G998" s="53"/>
      <c r="H998" s="53"/>
      <c r="I998" s="53">
        <f>+E998+F998-G998</f>
        <v>3</v>
      </c>
      <c r="J998" s="53"/>
      <c r="K998" s="54">
        <v>125</v>
      </c>
      <c r="L998" s="54">
        <f t="shared" si="0"/>
        <v>375</v>
      </c>
      <c r="M998" s="8"/>
      <c r="N998" s="8"/>
      <c r="O998" s="9" t="s">
        <v>178</v>
      </c>
      <c r="P998" s="10"/>
    </row>
    <row r="999" spans="1:16" ht="49.5" customHeight="1">
      <c r="A999" s="51" t="s">
        <v>2072</v>
      </c>
      <c r="B999" s="52" t="s">
        <v>34</v>
      </c>
      <c r="C999" s="44" t="s">
        <v>2073</v>
      </c>
      <c r="D999" s="51" t="s">
        <v>49</v>
      </c>
      <c r="E999" s="53">
        <v>0</v>
      </c>
      <c r="F999" s="53">
        <v>25</v>
      </c>
      <c r="G999" s="53"/>
      <c r="H999" s="53"/>
      <c r="I999" s="53">
        <f>+E999+F999-G999</f>
        <v>25</v>
      </c>
      <c r="J999" s="53"/>
      <c r="K999" s="54">
        <v>51.92</v>
      </c>
      <c r="L999" s="54">
        <f t="shared" si="0"/>
        <v>1298</v>
      </c>
      <c r="M999" s="8"/>
      <c r="N999" s="8"/>
      <c r="O999" s="9" t="s">
        <v>36</v>
      </c>
      <c r="P999" s="10"/>
    </row>
    <row r="1000" spans="1:16" ht="49.5" customHeight="1">
      <c r="A1000" s="51" t="s">
        <v>2074</v>
      </c>
      <c r="B1000" s="55">
        <v>45828</v>
      </c>
      <c r="C1000" s="44" t="s">
        <v>2075</v>
      </c>
      <c r="D1000" s="56" t="s">
        <v>49</v>
      </c>
      <c r="E1000" s="53">
        <v>10</v>
      </c>
      <c r="F1000" s="53"/>
      <c r="G1000" s="53"/>
      <c r="H1000" s="53"/>
      <c r="I1000" s="53">
        <f>+E1000+F1000-G1000</f>
        <v>10</v>
      </c>
      <c r="J1000" s="53"/>
      <c r="K1000" s="54">
        <v>2565</v>
      </c>
      <c r="L1000" s="54">
        <f t="shared" si="0"/>
        <v>25650</v>
      </c>
      <c r="M1000" s="8"/>
      <c r="N1000" s="8"/>
      <c r="O1000" s="9" t="s">
        <v>240</v>
      </c>
      <c r="P1000" s="10"/>
    </row>
    <row r="1001" spans="1:16" ht="49.5" customHeight="1">
      <c r="A1001" s="51" t="s">
        <v>2076</v>
      </c>
      <c r="B1001" s="52">
        <v>45575</v>
      </c>
      <c r="C1001" s="44" t="s">
        <v>2077</v>
      </c>
      <c r="D1001" s="51" t="s">
        <v>49</v>
      </c>
      <c r="E1001" s="53">
        <v>0</v>
      </c>
      <c r="F1001" s="53"/>
      <c r="G1001" s="53"/>
      <c r="H1001" s="53"/>
      <c r="I1001" s="53">
        <f>+E1001+F1001-G1001</f>
        <v>0</v>
      </c>
      <c r="J1001" s="53"/>
      <c r="K1001" s="54">
        <v>223.06</v>
      </c>
      <c r="L1001" s="54">
        <f t="shared" si="0"/>
        <v>0</v>
      </c>
      <c r="M1001" s="8"/>
      <c r="N1001" s="8"/>
      <c r="O1001" s="9" t="s">
        <v>28</v>
      </c>
      <c r="P1001" s="10"/>
    </row>
    <row r="1002" spans="1:16" ht="49.5" customHeight="1">
      <c r="A1002" s="51" t="s">
        <v>2078</v>
      </c>
      <c r="B1002" s="52">
        <v>45575</v>
      </c>
      <c r="C1002" s="44" t="s">
        <v>2079</v>
      </c>
      <c r="D1002" s="51" t="s">
        <v>49</v>
      </c>
      <c r="E1002" s="53">
        <v>0</v>
      </c>
      <c r="F1002" s="53"/>
      <c r="G1002" s="53"/>
      <c r="H1002" s="53"/>
      <c r="I1002" s="53">
        <f>+E1002+F1002-G1002</f>
        <v>0</v>
      </c>
      <c r="J1002" s="53"/>
      <c r="K1002" s="54">
        <v>145</v>
      </c>
      <c r="L1002" s="54">
        <f t="shared" si="0"/>
        <v>0</v>
      </c>
      <c r="M1002" s="8"/>
      <c r="N1002" s="8"/>
      <c r="O1002" s="9" t="s">
        <v>28</v>
      </c>
      <c r="P1002" s="10"/>
    </row>
    <row r="1003" spans="1:16" ht="49.5" customHeight="1">
      <c r="A1003" s="51" t="s">
        <v>2080</v>
      </c>
      <c r="B1003" s="52">
        <v>45575</v>
      </c>
      <c r="C1003" s="44" t="s">
        <v>2081</v>
      </c>
      <c r="D1003" s="51" t="s">
        <v>49</v>
      </c>
      <c r="E1003" s="53">
        <v>0</v>
      </c>
      <c r="F1003" s="53"/>
      <c r="G1003" s="53"/>
      <c r="H1003" s="53"/>
      <c r="I1003" s="53">
        <f>+E1003+F1003-G1003</f>
        <v>0</v>
      </c>
      <c r="J1003" s="53"/>
      <c r="K1003" s="54">
        <v>375</v>
      </c>
      <c r="L1003" s="54">
        <f t="shared" si="0"/>
        <v>0</v>
      </c>
      <c r="M1003" s="8"/>
      <c r="N1003" s="8"/>
      <c r="O1003" s="9" t="s">
        <v>28</v>
      </c>
      <c r="P1003" s="10"/>
    </row>
    <row r="1004" spans="1:16" ht="49.5" customHeight="1">
      <c r="A1004" s="51" t="s">
        <v>2082</v>
      </c>
      <c r="B1004" s="52">
        <v>45575</v>
      </c>
      <c r="C1004" s="44" t="s">
        <v>2083</v>
      </c>
      <c r="D1004" s="51" t="s">
        <v>49</v>
      </c>
      <c r="E1004" s="53">
        <v>0</v>
      </c>
      <c r="F1004" s="53"/>
      <c r="G1004" s="53"/>
      <c r="H1004" s="53"/>
      <c r="I1004" s="53">
        <f>+E1004+F1004-G1004</f>
        <v>0</v>
      </c>
      <c r="J1004" s="53"/>
      <c r="K1004" s="54">
        <v>150</v>
      </c>
      <c r="L1004" s="54">
        <f t="shared" si="0"/>
        <v>0</v>
      </c>
      <c r="M1004" s="8"/>
      <c r="N1004" s="8"/>
      <c r="O1004" s="9" t="s">
        <v>28</v>
      </c>
      <c r="P1004" s="10"/>
    </row>
    <row r="1005" spans="1:16" ht="49.5" customHeight="1">
      <c r="A1005" s="51" t="s">
        <v>2084</v>
      </c>
      <c r="B1005" s="52">
        <v>45575</v>
      </c>
      <c r="C1005" s="44" t="s">
        <v>2085</v>
      </c>
      <c r="D1005" s="51" t="s">
        <v>49</v>
      </c>
      <c r="E1005" s="53">
        <v>0</v>
      </c>
      <c r="F1005" s="53"/>
      <c r="G1005" s="53"/>
      <c r="H1005" s="53"/>
      <c r="I1005" s="53">
        <f>+E1005+F1005-G1005</f>
        <v>0</v>
      </c>
      <c r="J1005" s="53"/>
      <c r="K1005" s="54">
        <v>159</v>
      </c>
      <c r="L1005" s="54">
        <f t="shared" si="0"/>
        <v>0</v>
      </c>
      <c r="M1005" s="8"/>
      <c r="N1005" s="8"/>
      <c r="O1005" s="9" t="s">
        <v>28</v>
      </c>
      <c r="P1005" s="10"/>
    </row>
    <row r="1006" spans="1:16" ht="49.5" customHeight="1">
      <c r="A1006" s="51" t="s">
        <v>2086</v>
      </c>
      <c r="B1006" s="52" t="s">
        <v>111</v>
      </c>
      <c r="C1006" s="44" t="s">
        <v>2087</v>
      </c>
      <c r="D1006" s="51" t="s">
        <v>49</v>
      </c>
      <c r="E1006" s="53">
        <v>18</v>
      </c>
      <c r="F1006" s="53"/>
      <c r="G1006" s="53"/>
      <c r="H1006" s="53"/>
      <c r="I1006" s="53">
        <f>+E1006+F1006-G1006</f>
        <v>18</v>
      </c>
      <c r="J1006" s="53"/>
      <c r="K1006" s="54">
        <v>112.1</v>
      </c>
      <c r="L1006" s="54">
        <f t="shared" si="0"/>
        <v>2017.8</v>
      </c>
      <c r="M1006" s="8"/>
      <c r="N1006" s="8"/>
      <c r="O1006" s="9" t="s">
        <v>194</v>
      </c>
      <c r="P1006" s="10"/>
    </row>
    <row r="1007" spans="1:16" ht="49.5" customHeight="1">
      <c r="A1007" s="51" t="s">
        <v>2088</v>
      </c>
      <c r="B1007" s="52"/>
      <c r="C1007" s="44" t="s">
        <v>2089</v>
      </c>
      <c r="D1007" s="51" t="s">
        <v>49</v>
      </c>
      <c r="E1007" s="53">
        <v>4</v>
      </c>
      <c r="F1007" s="53"/>
      <c r="G1007" s="53"/>
      <c r="H1007" s="53"/>
      <c r="I1007" s="53">
        <f>+E1007+F1007-G1007</f>
        <v>4</v>
      </c>
      <c r="J1007" s="53"/>
      <c r="K1007" s="54">
        <v>117</v>
      </c>
      <c r="L1007" s="54">
        <f t="shared" si="0"/>
        <v>468</v>
      </c>
      <c r="M1007" s="8"/>
      <c r="N1007" s="8"/>
      <c r="O1007" s="9" t="s">
        <v>194</v>
      </c>
      <c r="P1007" s="10"/>
    </row>
    <row r="1008" spans="1:16" ht="49.5" customHeight="1">
      <c r="A1008" s="51" t="s">
        <v>2090</v>
      </c>
      <c r="B1008" s="52"/>
      <c r="C1008" s="44" t="s">
        <v>2091</v>
      </c>
      <c r="D1008" s="51" t="s">
        <v>49</v>
      </c>
      <c r="E1008" s="53">
        <v>12</v>
      </c>
      <c r="F1008" s="53"/>
      <c r="G1008" s="53"/>
      <c r="H1008" s="53"/>
      <c r="I1008" s="53">
        <f>+E1008+F1008-G1008</f>
        <v>12</v>
      </c>
      <c r="J1008" s="53"/>
      <c r="K1008" s="54"/>
      <c r="L1008" s="54">
        <f t="shared" si="0"/>
        <v>0</v>
      </c>
      <c r="M1008" s="8"/>
      <c r="N1008" s="8"/>
      <c r="O1008" s="9" t="s">
        <v>194</v>
      </c>
      <c r="P1008" s="10"/>
    </row>
    <row r="1009" spans="1:16" ht="49.5" customHeight="1">
      <c r="A1009" s="51" t="s">
        <v>2092</v>
      </c>
      <c r="B1009" s="52"/>
      <c r="C1009" s="44" t="s">
        <v>2093</v>
      </c>
      <c r="D1009" s="51" t="s">
        <v>49</v>
      </c>
      <c r="E1009" s="53">
        <v>4</v>
      </c>
      <c r="F1009" s="53"/>
      <c r="G1009" s="53"/>
      <c r="H1009" s="53"/>
      <c r="I1009" s="53">
        <f>+E1009+F1009-G1009</f>
        <v>4</v>
      </c>
      <c r="J1009" s="53"/>
      <c r="K1009" s="54">
        <v>72</v>
      </c>
      <c r="L1009" s="54">
        <f t="shared" si="0"/>
        <v>288</v>
      </c>
      <c r="M1009" s="8"/>
      <c r="N1009" s="8"/>
      <c r="O1009" s="9" t="s">
        <v>194</v>
      </c>
      <c r="P1009" s="10"/>
    </row>
    <row r="1010" spans="1:16" ht="49.5" customHeight="1">
      <c r="A1010" s="51" t="s">
        <v>2094</v>
      </c>
      <c r="B1010" s="52" t="s">
        <v>2095</v>
      </c>
      <c r="C1010" s="44" t="s">
        <v>2096</v>
      </c>
      <c r="D1010" s="51" t="s">
        <v>49</v>
      </c>
      <c r="E1010" s="53">
        <v>4</v>
      </c>
      <c r="F1010" s="53"/>
      <c r="G1010" s="53"/>
      <c r="H1010" s="53"/>
      <c r="I1010" s="53">
        <f>+E1010+F1010-G1010</f>
        <v>4</v>
      </c>
      <c r="J1010" s="53"/>
      <c r="K1010" s="54">
        <v>29500</v>
      </c>
      <c r="L1010" s="54">
        <f t="shared" si="0"/>
        <v>118000</v>
      </c>
      <c r="M1010" s="8"/>
      <c r="N1010" s="8"/>
      <c r="O1010" s="9" t="s">
        <v>194</v>
      </c>
      <c r="P1010" s="10"/>
    </row>
    <row r="1011" spans="1:16" ht="49.5" customHeight="1">
      <c r="A1011" s="51" t="s">
        <v>2097</v>
      </c>
      <c r="B1011" s="52">
        <v>45681</v>
      </c>
      <c r="C1011" s="44" t="s">
        <v>2098</v>
      </c>
      <c r="D1011" s="51" t="s">
        <v>2057</v>
      </c>
      <c r="E1011" s="53">
        <v>0</v>
      </c>
      <c r="F1011" s="53"/>
      <c r="G1011" s="53"/>
      <c r="H1011" s="53"/>
      <c r="I1011" s="53">
        <f>+E1011+F1011-G1011</f>
        <v>0</v>
      </c>
      <c r="J1011" s="53"/>
      <c r="K1011" s="54"/>
      <c r="L1011" s="54">
        <f t="shared" si="0"/>
        <v>0</v>
      </c>
      <c r="M1011" s="8"/>
      <c r="N1011" s="8">
        <f>+I1011*M1011</f>
        <v>0</v>
      </c>
      <c r="O1011" s="9" t="s">
        <v>661</v>
      </c>
      <c r="P1011" s="10"/>
    </row>
    <row r="1012" spans="1:16" ht="49.5" customHeight="1">
      <c r="A1012" s="51" t="s">
        <v>2099</v>
      </c>
      <c r="B1012" s="52">
        <v>45575</v>
      </c>
      <c r="C1012" s="44" t="s">
        <v>2100</v>
      </c>
      <c r="D1012" s="51" t="s">
        <v>49</v>
      </c>
      <c r="E1012" s="53">
        <v>17</v>
      </c>
      <c r="F1012" s="53"/>
      <c r="G1012" s="53"/>
      <c r="H1012" s="53"/>
      <c r="I1012" s="53">
        <f>+E1012+F1012-G1012</f>
        <v>17</v>
      </c>
      <c r="J1012" s="53"/>
      <c r="K1012" s="54">
        <v>649</v>
      </c>
      <c r="L1012" s="54">
        <f t="shared" si="0"/>
        <v>11033</v>
      </c>
      <c r="M1012" s="8"/>
      <c r="N1012" s="8"/>
      <c r="O1012" s="9" t="s">
        <v>32</v>
      </c>
      <c r="P1012" s="10"/>
    </row>
    <row r="1013" spans="1:16" ht="49.5" customHeight="1">
      <c r="A1013" s="51" t="s">
        <v>2101</v>
      </c>
      <c r="B1013" s="52">
        <v>45575</v>
      </c>
      <c r="C1013" s="44" t="s">
        <v>2102</v>
      </c>
      <c r="D1013" s="51" t="s">
        <v>49</v>
      </c>
      <c r="E1013" s="53">
        <v>26</v>
      </c>
      <c r="F1013" s="53"/>
      <c r="G1013" s="53"/>
      <c r="H1013" s="53"/>
      <c r="I1013" s="53">
        <f>+E1013+F1013-G1013</f>
        <v>26</v>
      </c>
      <c r="J1013" s="53"/>
      <c r="K1013" s="54">
        <v>778.8</v>
      </c>
      <c r="L1013" s="54">
        <f t="shared" si="0"/>
        <v>20248.8</v>
      </c>
      <c r="M1013" s="8"/>
      <c r="N1013" s="8"/>
      <c r="O1013" s="9" t="s">
        <v>32</v>
      </c>
      <c r="P1013" s="10"/>
    </row>
    <row r="1014" spans="1:16" ht="49.5" customHeight="1">
      <c r="A1014" s="51" t="s">
        <v>2103</v>
      </c>
      <c r="B1014" s="52">
        <v>45575</v>
      </c>
      <c r="C1014" s="44" t="s">
        <v>2104</v>
      </c>
      <c r="D1014" s="51" t="s">
        <v>49</v>
      </c>
      <c r="E1014" s="53">
        <v>8</v>
      </c>
      <c r="F1014" s="53"/>
      <c r="G1014" s="53"/>
      <c r="H1014" s="53"/>
      <c r="I1014" s="53">
        <f>+E1014+F1014-G1014</f>
        <v>8</v>
      </c>
      <c r="J1014" s="53"/>
      <c r="K1014" s="54"/>
      <c r="L1014" s="54">
        <f t="shared" si="0"/>
        <v>0</v>
      </c>
      <c r="M1014" s="8"/>
      <c r="N1014" s="8"/>
      <c r="O1014" s="9" t="s">
        <v>24</v>
      </c>
      <c r="P1014" s="10"/>
    </row>
    <row r="1015" spans="1:16" ht="49.5" customHeight="1">
      <c r="A1015" s="51" t="s">
        <v>2105</v>
      </c>
      <c r="B1015" s="52">
        <v>45575</v>
      </c>
      <c r="C1015" s="44" t="s">
        <v>2106</v>
      </c>
      <c r="D1015" s="51" t="s">
        <v>49</v>
      </c>
      <c r="E1015" s="53">
        <v>10</v>
      </c>
      <c r="F1015" s="53"/>
      <c r="G1015" s="53"/>
      <c r="H1015" s="53"/>
      <c r="I1015" s="53">
        <f>+E1015+F1015-G1015</f>
        <v>10</v>
      </c>
      <c r="J1015" s="53"/>
      <c r="K1015" s="54"/>
      <c r="L1015" s="54">
        <f t="shared" si="0"/>
        <v>0</v>
      </c>
      <c r="M1015" s="8"/>
      <c r="N1015" s="8"/>
      <c r="O1015" s="9" t="s">
        <v>24</v>
      </c>
      <c r="P1015" s="10"/>
    </row>
    <row r="1016" spans="1:16" ht="49.5" customHeight="1">
      <c r="A1016" s="51" t="s">
        <v>2107</v>
      </c>
      <c r="B1016" s="52">
        <v>45804</v>
      </c>
      <c r="C1016" s="44" t="s">
        <v>2108</v>
      </c>
      <c r="D1016" s="51" t="s">
        <v>49</v>
      </c>
      <c r="E1016" s="53">
        <v>25</v>
      </c>
      <c r="F1016" s="53"/>
      <c r="G1016" s="53"/>
      <c r="H1016" s="53"/>
      <c r="I1016" s="53">
        <f>+E1016+F1016-G1016</f>
        <v>25</v>
      </c>
      <c r="J1016" s="53"/>
      <c r="K1016" s="54">
        <v>20</v>
      </c>
      <c r="L1016" s="54">
        <f t="shared" si="0"/>
        <v>500</v>
      </c>
      <c r="M1016" s="8"/>
      <c r="N1016" s="8"/>
      <c r="O1016" s="9" t="s">
        <v>50</v>
      </c>
      <c r="P1016" s="10"/>
    </row>
    <row r="1017" spans="1:16" ht="49.5" customHeight="1">
      <c r="A1017" s="51" t="s">
        <v>2109</v>
      </c>
      <c r="B1017" s="52">
        <v>45804</v>
      </c>
      <c r="C1017" s="44" t="s">
        <v>2110</v>
      </c>
      <c r="D1017" s="51" t="s">
        <v>49</v>
      </c>
      <c r="E1017" s="53">
        <v>0</v>
      </c>
      <c r="F1017" s="53"/>
      <c r="G1017" s="53"/>
      <c r="H1017" s="53"/>
      <c r="I1017" s="53">
        <f>+E1017+F1017-G1017</f>
        <v>0</v>
      </c>
      <c r="J1017" s="53"/>
      <c r="K1017" s="54">
        <v>8</v>
      </c>
      <c r="L1017" s="54">
        <f t="shared" si="0"/>
        <v>0</v>
      </c>
      <c r="M1017" s="8"/>
      <c r="N1017" s="8"/>
      <c r="O1017" s="9" t="s">
        <v>50</v>
      </c>
      <c r="P1017" s="10"/>
    </row>
    <row r="1018" spans="1:16" ht="49.5" customHeight="1">
      <c r="A1018" s="51" t="s">
        <v>2111</v>
      </c>
      <c r="B1018" s="52">
        <v>45576</v>
      </c>
      <c r="C1018" s="44" t="s">
        <v>2112</v>
      </c>
      <c r="D1018" s="51" t="s">
        <v>49</v>
      </c>
      <c r="E1018" s="53">
        <v>12</v>
      </c>
      <c r="F1018" s="53"/>
      <c r="G1018" s="53"/>
      <c r="H1018" s="53"/>
      <c r="I1018" s="53">
        <f>+E1018+F1018-G1018</f>
        <v>12</v>
      </c>
      <c r="J1018" s="53"/>
      <c r="K1018" s="54">
        <v>29.35</v>
      </c>
      <c r="L1018" s="54">
        <f t="shared" si="0"/>
        <v>352.20000000000005</v>
      </c>
      <c r="M1018" s="8"/>
      <c r="N1018" s="8"/>
      <c r="O1018" s="9" t="s">
        <v>50</v>
      </c>
      <c r="P1018" s="10"/>
    </row>
    <row r="1019" spans="1:16" ht="49.5" customHeight="1">
      <c r="A1019" s="51" t="s">
        <v>2113</v>
      </c>
      <c r="B1019" s="52">
        <v>45631</v>
      </c>
      <c r="C1019" s="44" t="s">
        <v>2114</v>
      </c>
      <c r="D1019" s="51" t="s">
        <v>49</v>
      </c>
      <c r="E1019" s="53">
        <v>29</v>
      </c>
      <c r="F1019" s="53"/>
      <c r="G1019" s="53"/>
      <c r="H1019" s="53"/>
      <c r="I1019" s="53">
        <f>+E1019+F1019-G1019</f>
        <v>29</v>
      </c>
      <c r="J1019" s="53"/>
      <c r="K1019" s="54">
        <v>134</v>
      </c>
      <c r="L1019" s="54">
        <f t="shared" si="0"/>
        <v>3886</v>
      </c>
      <c r="M1019" s="8"/>
      <c r="N1019" s="8"/>
      <c r="O1019" s="9" t="s">
        <v>50</v>
      </c>
      <c r="P1019" s="10"/>
    </row>
    <row r="1020" spans="1:16" ht="49.5" customHeight="1">
      <c r="A1020" s="51" t="s">
        <v>2115</v>
      </c>
      <c r="B1020" s="52">
        <v>45631</v>
      </c>
      <c r="C1020" s="44" t="s">
        <v>2685</v>
      </c>
      <c r="D1020" s="51" t="s">
        <v>49</v>
      </c>
      <c r="E1020" s="53">
        <v>21</v>
      </c>
      <c r="F1020" s="53"/>
      <c r="G1020" s="53"/>
      <c r="H1020" s="53"/>
      <c r="I1020" s="53">
        <f>+E1020+F1020-G1020</f>
        <v>21</v>
      </c>
      <c r="J1020" s="53"/>
      <c r="K1020" s="54">
        <v>10.48</v>
      </c>
      <c r="L1020" s="54">
        <f t="shared" si="0"/>
        <v>220.08</v>
      </c>
      <c r="M1020" s="8">
        <v>10.48</v>
      </c>
      <c r="N1020" s="8">
        <f>+I1020*M1020</f>
        <v>220.08</v>
      </c>
      <c r="O1020" s="9" t="s">
        <v>50</v>
      </c>
      <c r="P1020" s="10"/>
    </row>
    <row r="1021" spans="1:16" ht="49.5" customHeight="1">
      <c r="A1021" s="51" t="s">
        <v>2116</v>
      </c>
      <c r="B1021" s="52">
        <v>45804</v>
      </c>
      <c r="C1021" s="44" t="s">
        <v>2117</v>
      </c>
      <c r="D1021" s="51" t="s">
        <v>49</v>
      </c>
      <c r="E1021" s="53">
        <v>25</v>
      </c>
      <c r="F1021" s="53"/>
      <c r="G1021" s="53"/>
      <c r="H1021" s="53"/>
      <c r="I1021" s="53">
        <f>+E1021+F1021-G1021</f>
        <v>25</v>
      </c>
      <c r="J1021" s="53"/>
      <c r="K1021" s="54">
        <v>13</v>
      </c>
      <c r="L1021" s="54">
        <f t="shared" si="0"/>
        <v>325</v>
      </c>
      <c r="M1021" s="8"/>
      <c r="N1021" s="8"/>
      <c r="O1021" s="9" t="s">
        <v>50</v>
      </c>
      <c r="P1021" s="10"/>
    </row>
    <row r="1022" spans="1:16" ht="49.5" customHeight="1">
      <c r="A1022" s="51" t="s">
        <v>2118</v>
      </c>
      <c r="B1022" s="52">
        <v>45631</v>
      </c>
      <c r="C1022" s="44" t="s">
        <v>2119</v>
      </c>
      <c r="D1022" s="51" t="s">
        <v>49</v>
      </c>
      <c r="E1022" s="53">
        <v>1</v>
      </c>
      <c r="F1022" s="53"/>
      <c r="G1022" s="53"/>
      <c r="H1022" s="53"/>
      <c r="I1022" s="53">
        <f>+E1022+F1022-G1022</f>
        <v>1</v>
      </c>
      <c r="J1022" s="53"/>
      <c r="K1022" s="54">
        <v>375</v>
      </c>
      <c r="L1022" s="54">
        <f t="shared" si="0"/>
        <v>375</v>
      </c>
      <c r="M1022" s="8"/>
      <c r="N1022" s="8"/>
      <c r="O1022" s="9" t="s">
        <v>50</v>
      </c>
      <c r="P1022" s="10"/>
    </row>
    <row r="1023" spans="1:16" ht="49.5" customHeight="1">
      <c r="A1023" s="51" t="s">
        <v>2120</v>
      </c>
      <c r="B1023" s="52">
        <v>45631</v>
      </c>
      <c r="C1023" s="44" t="s">
        <v>2121</v>
      </c>
      <c r="D1023" s="51" t="s">
        <v>49</v>
      </c>
      <c r="E1023" s="53">
        <v>0</v>
      </c>
      <c r="F1023" s="53"/>
      <c r="G1023" s="53"/>
      <c r="H1023" s="53"/>
      <c r="I1023" s="53">
        <f>+E1023+F1023-G1023</f>
        <v>0</v>
      </c>
      <c r="J1023" s="53"/>
      <c r="K1023" s="54">
        <v>120</v>
      </c>
      <c r="L1023" s="54">
        <f t="shared" si="0"/>
        <v>0</v>
      </c>
      <c r="M1023" s="8"/>
      <c r="N1023" s="8"/>
      <c r="O1023" s="9" t="s">
        <v>50</v>
      </c>
      <c r="P1023" s="10"/>
    </row>
    <row r="1024" spans="1:16" ht="49.5" customHeight="1">
      <c r="A1024" s="51" t="s">
        <v>2122</v>
      </c>
      <c r="B1024" s="52">
        <v>45631</v>
      </c>
      <c r="C1024" s="44" t="s">
        <v>2123</v>
      </c>
      <c r="D1024" s="51" t="s">
        <v>49</v>
      </c>
      <c r="E1024" s="53">
        <v>11</v>
      </c>
      <c r="F1024" s="53"/>
      <c r="G1024" s="53"/>
      <c r="H1024" s="53"/>
      <c r="I1024" s="53">
        <f>+E1024+F1024-G1024</f>
        <v>11</v>
      </c>
      <c r="J1024" s="53"/>
      <c r="K1024" s="54">
        <v>18.86</v>
      </c>
      <c r="L1024" s="54">
        <f t="shared" si="0"/>
        <v>207.45999999999998</v>
      </c>
      <c r="M1024" s="8"/>
      <c r="N1024" s="8"/>
      <c r="O1024" s="9" t="s">
        <v>50</v>
      </c>
      <c r="P1024" s="10"/>
    </row>
    <row r="1025" spans="1:16" ht="49.5" customHeight="1">
      <c r="A1025" s="51" t="s">
        <v>2124</v>
      </c>
      <c r="B1025" s="52">
        <v>45877</v>
      </c>
      <c r="C1025" s="44" t="s">
        <v>2125</v>
      </c>
      <c r="D1025" s="51" t="s">
        <v>49</v>
      </c>
      <c r="E1025" s="53">
        <v>13</v>
      </c>
      <c r="F1025" s="53"/>
      <c r="G1025" s="53"/>
      <c r="H1025" s="53"/>
      <c r="I1025" s="53">
        <f>+E1025+F1025-G1025</f>
        <v>13</v>
      </c>
      <c r="J1025" s="53"/>
      <c r="K1025" s="54">
        <v>63.313000000000002</v>
      </c>
      <c r="L1025" s="54">
        <f t="shared" si="0"/>
        <v>823.06900000000007</v>
      </c>
      <c r="M1025" s="8"/>
      <c r="N1025" s="8"/>
      <c r="O1025" s="9" t="s">
        <v>50</v>
      </c>
      <c r="P1025" s="10"/>
    </row>
    <row r="1026" spans="1:16" ht="49.5" customHeight="1">
      <c r="A1026" s="51" t="s">
        <v>2126</v>
      </c>
      <c r="B1026" s="52">
        <v>45631</v>
      </c>
      <c r="C1026" s="44" t="s">
        <v>2127</v>
      </c>
      <c r="D1026" s="51" t="s">
        <v>49</v>
      </c>
      <c r="E1026" s="53">
        <v>23</v>
      </c>
      <c r="F1026" s="53"/>
      <c r="G1026" s="53"/>
      <c r="H1026" s="53"/>
      <c r="I1026" s="53">
        <f>+E1026+F1026-G1026</f>
        <v>23</v>
      </c>
      <c r="J1026" s="53"/>
      <c r="K1026" s="54">
        <v>29.35</v>
      </c>
      <c r="L1026" s="54">
        <f t="shared" si="0"/>
        <v>675.05000000000007</v>
      </c>
      <c r="M1026" s="8"/>
      <c r="N1026" s="8"/>
      <c r="O1026" s="9" t="s">
        <v>50</v>
      </c>
      <c r="P1026" s="10"/>
    </row>
    <row r="1027" spans="1:16" ht="49.5" customHeight="1">
      <c r="A1027" s="51" t="s">
        <v>2128</v>
      </c>
      <c r="B1027" s="52">
        <v>45631</v>
      </c>
      <c r="C1027" s="44" t="s">
        <v>2129</v>
      </c>
      <c r="D1027" s="51" t="s">
        <v>49</v>
      </c>
      <c r="E1027" s="53">
        <v>2</v>
      </c>
      <c r="F1027" s="53"/>
      <c r="G1027" s="53"/>
      <c r="H1027" s="53"/>
      <c r="I1027" s="53">
        <f>+E1027+F1027-G1027</f>
        <v>2</v>
      </c>
      <c r="J1027" s="53"/>
      <c r="K1027" s="54">
        <v>466.7</v>
      </c>
      <c r="L1027" s="54">
        <f t="shared" si="0"/>
        <v>933.4</v>
      </c>
      <c r="M1027" s="8"/>
      <c r="N1027" s="8"/>
      <c r="O1027" s="9" t="s">
        <v>50</v>
      </c>
      <c r="P1027" s="10"/>
    </row>
    <row r="1028" spans="1:16" ht="49.5" customHeight="1">
      <c r="A1028" s="51" t="s">
        <v>2130</v>
      </c>
      <c r="B1028" s="52">
        <v>45631</v>
      </c>
      <c r="C1028" s="44" t="s">
        <v>2131</v>
      </c>
      <c r="D1028" s="51" t="s">
        <v>49</v>
      </c>
      <c r="E1028" s="53">
        <v>14</v>
      </c>
      <c r="F1028" s="53"/>
      <c r="G1028" s="53">
        <v>1</v>
      </c>
      <c r="H1028" s="53"/>
      <c r="I1028" s="53">
        <f>+E1028+F1028-G1028</f>
        <v>13</v>
      </c>
      <c r="J1028" s="53"/>
      <c r="K1028" s="54">
        <v>87.32</v>
      </c>
      <c r="L1028" s="54">
        <f t="shared" si="0"/>
        <v>1135.1599999999999</v>
      </c>
      <c r="M1028" s="8"/>
      <c r="N1028" s="8"/>
      <c r="O1028" s="9" t="s">
        <v>178</v>
      </c>
      <c r="P1028" s="10"/>
    </row>
    <row r="1029" spans="1:16" ht="49.5" customHeight="1">
      <c r="A1029" s="51" t="s">
        <v>2132</v>
      </c>
      <c r="B1029" s="52">
        <v>1</v>
      </c>
      <c r="C1029" s="44" t="s">
        <v>2133</v>
      </c>
      <c r="D1029" s="51" t="s">
        <v>49</v>
      </c>
      <c r="E1029" s="53">
        <v>67</v>
      </c>
      <c r="F1029" s="53"/>
      <c r="G1029" s="53"/>
      <c r="H1029" s="53"/>
      <c r="I1029" s="53">
        <f>+E1029+F1029-G1029</f>
        <v>67</v>
      </c>
      <c r="J1029" s="53"/>
      <c r="K1029" s="54"/>
      <c r="L1029" s="54">
        <f t="shared" si="0"/>
        <v>0</v>
      </c>
      <c r="M1029" s="8"/>
      <c r="N1029" s="8"/>
      <c r="O1029" s="9" t="s">
        <v>178</v>
      </c>
      <c r="P1029" s="10"/>
    </row>
    <row r="1030" spans="1:16" ht="49.5" customHeight="1">
      <c r="A1030" s="51" t="s">
        <v>2134</v>
      </c>
      <c r="B1030" s="55" t="s">
        <v>123</v>
      </c>
      <c r="C1030" s="44" t="s">
        <v>2135</v>
      </c>
      <c r="D1030" s="51" t="s">
        <v>49</v>
      </c>
      <c r="E1030" s="53">
        <v>24</v>
      </c>
      <c r="F1030" s="53"/>
      <c r="G1030" s="53"/>
      <c r="H1030" s="53"/>
      <c r="I1030" s="53">
        <f>+E1030+F1030-G1030</f>
        <v>24</v>
      </c>
      <c r="J1030" s="53"/>
      <c r="K1030" s="54">
        <v>44.84</v>
      </c>
      <c r="L1030" s="54">
        <f t="shared" si="0"/>
        <v>1076.1600000000001</v>
      </c>
      <c r="M1030" s="8"/>
      <c r="N1030" s="8"/>
      <c r="O1030" s="9" t="s">
        <v>24</v>
      </c>
      <c r="P1030" s="10"/>
    </row>
    <row r="1031" spans="1:16" ht="49.5" customHeight="1">
      <c r="A1031" s="51" t="s">
        <v>2136</v>
      </c>
      <c r="B1031" s="52">
        <v>45363</v>
      </c>
      <c r="C1031" s="44" t="s">
        <v>2137</v>
      </c>
      <c r="D1031" s="51" t="s">
        <v>49</v>
      </c>
      <c r="E1031" s="53">
        <v>46</v>
      </c>
      <c r="F1031" s="53"/>
      <c r="G1031" s="53"/>
      <c r="H1031" s="53"/>
      <c r="I1031" s="53">
        <f>+E1031+F1031-G1031</f>
        <v>46</v>
      </c>
      <c r="J1031" s="53"/>
      <c r="K1031" s="54">
        <v>5</v>
      </c>
      <c r="L1031" s="54">
        <f t="shared" si="0"/>
        <v>230</v>
      </c>
      <c r="M1031" s="8"/>
      <c r="N1031" s="8"/>
      <c r="O1031" s="9" t="s">
        <v>835</v>
      </c>
      <c r="P1031" s="10"/>
    </row>
    <row r="1032" spans="1:16" ht="49.5" customHeight="1">
      <c r="A1032" s="51" t="s">
        <v>2138</v>
      </c>
      <c r="B1032" s="52">
        <v>45363</v>
      </c>
      <c r="C1032" s="44" t="s">
        <v>2139</v>
      </c>
      <c r="D1032" s="51" t="s">
        <v>49</v>
      </c>
      <c r="E1032" s="53">
        <v>6</v>
      </c>
      <c r="F1032" s="53"/>
      <c r="G1032" s="53"/>
      <c r="H1032" s="53"/>
      <c r="I1032" s="53">
        <f>+E1032+F1032-G1032</f>
        <v>6</v>
      </c>
      <c r="J1032" s="53"/>
      <c r="K1032" s="54">
        <v>514.15</v>
      </c>
      <c r="L1032" s="54">
        <f t="shared" si="0"/>
        <v>3084.8999999999996</v>
      </c>
      <c r="M1032" s="8"/>
      <c r="N1032" s="8"/>
      <c r="O1032" s="9" t="s">
        <v>50</v>
      </c>
      <c r="P1032" s="10"/>
    </row>
    <row r="1033" spans="1:16" ht="49.5" customHeight="1">
      <c r="A1033" s="51" t="s">
        <v>2140</v>
      </c>
      <c r="B1033" s="52">
        <v>45363</v>
      </c>
      <c r="C1033" s="44" t="s">
        <v>2141</v>
      </c>
      <c r="D1033" s="51" t="s">
        <v>49</v>
      </c>
      <c r="E1033" s="53">
        <v>4</v>
      </c>
      <c r="F1033" s="53"/>
      <c r="G1033" s="53"/>
      <c r="H1033" s="53"/>
      <c r="I1033" s="53">
        <f>+E1033+F1033-G1033</f>
        <v>4</v>
      </c>
      <c r="J1033" s="53"/>
      <c r="K1033" s="54">
        <v>391.09</v>
      </c>
      <c r="L1033" s="54">
        <f t="shared" si="0"/>
        <v>1564.36</v>
      </c>
      <c r="M1033" s="8"/>
      <c r="N1033" s="8"/>
      <c r="O1033" s="9" t="s">
        <v>50</v>
      </c>
      <c r="P1033" s="10"/>
    </row>
    <row r="1034" spans="1:16" ht="49.5" customHeight="1">
      <c r="A1034" s="51" t="s">
        <v>2142</v>
      </c>
      <c r="B1034" s="52">
        <v>45363</v>
      </c>
      <c r="C1034" s="44" t="s">
        <v>2143</v>
      </c>
      <c r="D1034" s="51" t="s">
        <v>49</v>
      </c>
      <c r="E1034" s="53">
        <v>8</v>
      </c>
      <c r="F1034" s="53"/>
      <c r="G1034" s="53"/>
      <c r="H1034" s="53"/>
      <c r="I1034" s="53">
        <f>+E1034+F1034-G1034</f>
        <v>8</v>
      </c>
      <c r="J1034" s="53"/>
      <c r="K1034" s="54">
        <v>514.15</v>
      </c>
      <c r="L1034" s="54">
        <f t="shared" si="0"/>
        <v>4113.2</v>
      </c>
      <c r="M1034" s="8"/>
      <c r="N1034" s="8"/>
      <c r="O1034" s="9" t="s">
        <v>50</v>
      </c>
      <c r="P1034" s="10"/>
    </row>
    <row r="1035" spans="1:16" ht="49.5" customHeight="1">
      <c r="A1035" s="51" t="s">
        <v>2144</v>
      </c>
      <c r="B1035" s="52">
        <v>45363</v>
      </c>
      <c r="C1035" s="44" t="s">
        <v>2145</v>
      </c>
      <c r="D1035" s="51" t="s">
        <v>49</v>
      </c>
      <c r="E1035" s="53">
        <v>33</v>
      </c>
      <c r="F1035" s="53"/>
      <c r="G1035" s="53"/>
      <c r="H1035" s="53"/>
      <c r="I1035" s="53">
        <f>+E1035+F1035-G1035</f>
        <v>33</v>
      </c>
      <c r="J1035" s="53"/>
      <c r="K1035" s="54">
        <v>63.18</v>
      </c>
      <c r="L1035" s="54">
        <f t="shared" si="0"/>
        <v>2084.94</v>
      </c>
      <c r="M1035" s="8"/>
      <c r="N1035" s="8"/>
      <c r="O1035" s="9" t="s">
        <v>71</v>
      </c>
      <c r="P1035" s="10"/>
    </row>
    <row r="1036" spans="1:16" ht="49.5" customHeight="1">
      <c r="A1036" s="51" t="s">
        <v>2146</v>
      </c>
      <c r="B1036" s="52">
        <v>45363</v>
      </c>
      <c r="C1036" s="44" t="s">
        <v>2147</v>
      </c>
      <c r="D1036" s="51" t="s">
        <v>49</v>
      </c>
      <c r="E1036" s="53">
        <v>31</v>
      </c>
      <c r="F1036" s="53"/>
      <c r="G1036" s="53"/>
      <c r="H1036" s="53"/>
      <c r="I1036" s="53">
        <f>+E1036+F1036-G1036</f>
        <v>31</v>
      </c>
      <c r="J1036" s="53"/>
      <c r="K1036" s="54">
        <v>75</v>
      </c>
      <c r="L1036" s="54">
        <f t="shared" si="0"/>
        <v>2325</v>
      </c>
      <c r="M1036" s="8"/>
      <c r="N1036" s="8"/>
      <c r="O1036" s="9" t="s">
        <v>24</v>
      </c>
      <c r="P1036" s="10"/>
    </row>
    <row r="1037" spans="1:16" ht="49.5" customHeight="1">
      <c r="A1037" s="51" t="s">
        <v>2148</v>
      </c>
      <c r="B1037" s="52">
        <v>45636</v>
      </c>
      <c r="C1037" s="44" t="s">
        <v>2149</v>
      </c>
      <c r="D1037" s="51" t="s">
        <v>49</v>
      </c>
      <c r="E1037" s="53">
        <v>0</v>
      </c>
      <c r="F1037" s="53"/>
      <c r="G1037" s="53"/>
      <c r="H1037" s="53"/>
      <c r="I1037" s="53">
        <f>+E1037+F1037-G1037</f>
        <v>0</v>
      </c>
      <c r="J1037" s="53"/>
      <c r="K1037" s="54">
        <v>75</v>
      </c>
      <c r="L1037" s="54">
        <f t="shared" si="0"/>
        <v>0</v>
      </c>
      <c r="M1037" s="8"/>
      <c r="N1037" s="8"/>
      <c r="O1037" s="9" t="s">
        <v>24</v>
      </c>
      <c r="P1037" s="10"/>
    </row>
    <row r="1038" spans="1:16" ht="49.5" customHeight="1">
      <c r="A1038" s="51" t="s">
        <v>2150</v>
      </c>
      <c r="B1038" s="52">
        <v>45628</v>
      </c>
      <c r="C1038" s="44" t="s">
        <v>2151</v>
      </c>
      <c r="D1038" s="51" t="s">
        <v>49</v>
      </c>
      <c r="E1038" s="53">
        <v>0</v>
      </c>
      <c r="F1038" s="53"/>
      <c r="G1038" s="53"/>
      <c r="H1038" s="53"/>
      <c r="I1038" s="53">
        <f>+E1038+F1038-G1038</f>
        <v>0</v>
      </c>
      <c r="J1038" s="53"/>
      <c r="K1038" s="54">
        <v>335</v>
      </c>
      <c r="L1038" s="54">
        <f t="shared" si="0"/>
        <v>0</v>
      </c>
      <c r="M1038" s="8"/>
      <c r="N1038" s="8"/>
      <c r="O1038" s="9" t="s">
        <v>24</v>
      </c>
      <c r="P1038" s="10"/>
    </row>
    <row r="1039" spans="1:16" ht="49.5" customHeight="1">
      <c r="A1039" s="51" t="s">
        <v>2152</v>
      </c>
      <c r="B1039" s="52">
        <v>45628</v>
      </c>
      <c r="C1039" s="44" t="s">
        <v>2153</v>
      </c>
      <c r="D1039" s="51" t="s">
        <v>49</v>
      </c>
      <c r="E1039" s="53">
        <v>12</v>
      </c>
      <c r="F1039" s="53"/>
      <c r="G1039" s="53">
        <v>1</v>
      </c>
      <c r="H1039" s="53"/>
      <c r="I1039" s="53">
        <f>+E1039+F1039-G1039</f>
        <v>11</v>
      </c>
      <c r="J1039" s="53"/>
      <c r="K1039" s="54">
        <v>415</v>
      </c>
      <c r="L1039" s="54">
        <f t="shared" si="0"/>
        <v>4565</v>
      </c>
      <c r="M1039" s="8"/>
      <c r="N1039" s="8"/>
      <c r="O1039" s="9" t="s">
        <v>178</v>
      </c>
      <c r="P1039" s="10"/>
    </row>
    <row r="1040" spans="1:16" ht="49.5" customHeight="1">
      <c r="A1040" s="51" t="s">
        <v>2154</v>
      </c>
      <c r="B1040" s="52" t="s">
        <v>111</v>
      </c>
      <c r="C1040" s="44" t="s">
        <v>2155</v>
      </c>
      <c r="D1040" s="51" t="s">
        <v>49</v>
      </c>
      <c r="E1040" s="53">
        <v>14</v>
      </c>
      <c r="F1040" s="53"/>
      <c r="G1040" s="53"/>
      <c r="H1040" s="53"/>
      <c r="I1040" s="53">
        <f>+E1040+F1040-G1040</f>
        <v>14</v>
      </c>
      <c r="J1040" s="53"/>
      <c r="K1040" s="54">
        <v>346.15300000000002</v>
      </c>
      <c r="L1040" s="54">
        <f t="shared" si="0"/>
        <v>4846.1419999999998</v>
      </c>
      <c r="M1040" s="8"/>
      <c r="N1040" s="8"/>
      <c r="O1040" s="9" t="s">
        <v>24</v>
      </c>
      <c r="P1040" s="10"/>
    </row>
    <row r="1041" spans="1:16" ht="49.5" customHeight="1">
      <c r="A1041" s="51" t="s">
        <v>2156</v>
      </c>
      <c r="B1041" s="52">
        <v>45628</v>
      </c>
      <c r="C1041" s="44" t="s">
        <v>2157</v>
      </c>
      <c r="D1041" s="57" t="s">
        <v>49</v>
      </c>
      <c r="E1041" s="53">
        <v>4</v>
      </c>
      <c r="F1041" s="53"/>
      <c r="G1041" s="53">
        <v>1</v>
      </c>
      <c r="H1041" s="53"/>
      <c r="I1041" s="53">
        <f>+E1041+F1041-G1041</f>
        <v>3</v>
      </c>
      <c r="J1041" s="58"/>
      <c r="K1041" s="54">
        <v>32</v>
      </c>
      <c r="L1041" s="54">
        <f t="shared" si="0"/>
        <v>96</v>
      </c>
      <c r="M1041" s="8"/>
      <c r="N1041" s="8"/>
      <c r="O1041" s="9" t="s">
        <v>178</v>
      </c>
      <c r="P1041" s="10"/>
    </row>
    <row r="1042" spans="1:16" ht="49.5" customHeight="1">
      <c r="A1042" s="51" t="s">
        <v>2158</v>
      </c>
      <c r="B1042" s="52">
        <v>45631</v>
      </c>
      <c r="C1042" s="44" t="s">
        <v>2159</v>
      </c>
      <c r="D1042" s="51" t="s">
        <v>49</v>
      </c>
      <c r="E1042" s="53">
        <v>3</v>
      </c>
      <c r="F1042" s="53"/>
      <c r="G1042" s="53" t="s">
        <v>2160</v>
      </c>
      <c r="H1042" s="53"/>
      <c r="I1042" s="53">
        <v>0</v>
      </c>
      <c r="J1042" s="53"/>
      <c r="K1042" s="54">
        <v>99.27</v>
      </c>
      <c r="L1042" s="54">
        <f t="shared" si="0"/>
        <v>0</v>
      </c>
      <c r="M1042" s="8"/>
      <c r="N1042" s="8"/>
      <c r="O1042" s="9" t="s">
        <v>50</v>
      </c>
      <c r="P1042" s="10"/>
    </row>
    <row r="1043" spans="1:16" ht="49.5" customHeight="1">
      <c r="A1043" s="51" t="s">
        <v>2161</v>
      </c>
      <c r="B1043" s="52">
        <v>45631</v>
      </c>
      <c r="C1043" s="44" t="s">
        <v>2162</v>
      </c>
      <c r="D1043" s="51" t="s">
        <v>49</v>
      </c>
      <c r="E1043" s="53">
        <v>29</v>
      </c>
      <c r="F1043" s="53"/>
      <c r="G1043" s="53"/>
      <c r="H1043" s="53"/>
      <c r="I1043" s="53">
        <f>+E1043+F1043-G1043</f>
        <v>29</v>
      </c>
      <c r="J1043" s="53"/>
      <c r="K1043" s="54">
        <v>20.45</v>
      </c>
      <c r="L1043" s="54">
        <f t="shared" si="0"/>
        <v>593.04999999999995</v>
      </c>
      <c r="M1043" s="8"/>
      <c r="N1043" s="8"/>
      <c r="O1043" s="9" t="s">
        <v>50</v>
      </c>
      <c r="P1043" s="10"/>
    </row>
    <row r="1044" spans="1:16" ht="49.5" customHeight="1">
      <c r="A1044" s="51" t="s">
        <v>2163</v>
      </c>
      <c r="B1044" s="52">
        <v>45631</v>
      </c>
      <c r="C1044" s="44" t="s">
        <v>2164</v>
      </c>
      <c r="D1044" s="51" t="s">
        <v>49</v>
      </c>
      <c r="E1044" s="53">
        <v>5</v>
      </c>
      <c r="F1044" s="53"/>
      <c r="G1044" s="53">
        <v>3</v>
      </c>
      <c r="H1044" s="53"/>
      <c r="I1044" s="53">
        <f>+E1044+F1044-G1044</f>
        <v>2</v>
      </c>
      <c r="J1044" s="53"/>
      <c r="K1044" s="54">
        <v>17.7</v>
      </c>
      <c r="L1044" s="54">
        <f t="shared" si="0"/>
        <v>35.4</v>
      </c>
      <c r="M1044" s="8"/>
      <c r="N1044" s="8"/>
      <c r="O1044" s="9" t="s">
        <v>50</v>
      </c>
      <c r="P1044" s="10"/>
    </row>
    <row r="1045" spans="1:16" ht="49.5" customHeight="1">
      <c r="A1045" s="51" t="s">
        <v>2165</v>
      </c>
      <c r="B1045" s="52">
        <v>45631</v>
      </c>
      <c r="C1045" s="44" t="s">
        <v>2166</v>
      </c>
      <c r="D1045" s="51" t="s">
        <v>49</v>
      </c>
      <c r="E1045" s="53">
        <v>18</v>
      </c>
      <c r="F1045" s="53"/>
      <c r="G1045" s="53"/>
      <c r="H1045" s="53"/>
      <c r="I1045" s="53">
        <f>+E1045+F1045-G1045</f>
        <v>18</v>
      </c>
      <c r="J1045" s="53"/>
      <c r="K1045" s="54">
        <v>17.7</v>
      </c>
      <c r="L1045" s="54">
        <f t="shared" si="0"/>
        <v>318.59999999999997</v>
      </c>
      <c r="M1045" s="8"/>
      <c r="N1045" s="8"/>
      <c r="O1045" s="9" t="s">
        <v>50</v>
      </c>
      <c r="P1045" s="10"/>
    </row>
    <row r="1046" spans="1:16" ht="49.5" customHeight="1">
      <c r="A1046" s="51" t="s">
        <v>2167</v>
      </c>
      <c r="B1046" s="52">
        <v>45631</v>
      </c>
      <c r="C1046" s="44" t="s">
        <v>2168</v>
      </c>
      <c r="D1046" s="51" t="s">
        <v>49</v>
      </c>
      <c r="E1046" s="53">
        <v>28</v>
      </c>
      <c r="F1046" s="53"/>
      <c r="G1046" s="53"/>
      <c r="H1046" s="53"/>
      <c r="I1046" s="53">
        <f>+E1046+F1046-G1046</f>
        <v>28</v>
      </c>
      <c r="J1046" s="53"/>
      <c r="K1046" s="54">
        <v>17.7</v>
      </c>
      <c r="L1046" s="54">
        <f t="shared" si="0"/>
        <v>495.59999999999997</v>
      </c>
      <c r="M1046" s="8"/>
      <c r="N1046" s="8"/>
      <c r="O1046" s="9" t="s">
        <v>50</v>
      </c>
      <c r="P1046" s="10"/>
    </row>
    <row r="1047" spans="1:16" ht="49.5" customHeight="1">
      <c r="A1047" s="51" t="s">
        <v>2169</v>
      </c>
      <c r="B1047" s="52">
        <v>45631</v>
      </c>
      <c r="C1047" s="44" t="s">
        <v>2170</v>
      </c>
      <c r="D1047" s="51" t="s">
        <v>49</v>
      </c>
      <c r="E1047" s="53">
        <v>15</v>
      </c>
      <c r="F1047" s="53"/>
      <c r="G1047" s="53">
        <v>10</v>
      </c>
      <c r="H1047" s="53"/>
      <c r="I1047" s="53">
        <f>+E1047+F1047-G1047</f>
        <v>5</v>
      </c>
      <c r="J1047" s="53"/>
      <c r="K1047" s="54">
        <v>17.7</v>
      </c>
      <c r="L1047" s="54">
        <f t="shared" si="0"/>
        <v>88.5</v>
      </c>
      <c r="M1047" s="8"/>
      <c r="N1047" s="8"/>
      <c r="O1047" s="9" t="s">
        <v>50</v>
      </c>
      <c r="P1047" s="10"/>
    </row>
    <row r="1048" spans="1:16" ht="49.5" customHeight="1">
      <c r="A1048" s="51" t="s">
        <v>2171</v>
      </c>
      <c r="B1048" s="52">
        <v>45771</v>
      </c>
      <c r="C1048" s="44" t="s">
        <v>2172</v>
      </c>
      <c r="D1048" s="51" t="s">
        <v>49</v>
      </c>
      <c r="E1048" s="53">
        <v>0</v>
      </c>
      <c r="F1048" s="53"/>
      <c r="G1048" s="53"/>
      <c r="H1048" s="53"/>
      <c r="I1048" s="53">
        <f>+E1048+F1048-G1048</f>
        <v>0</v>
      </c>
      <c r="J1048" s="53"/>
      <c r="K1048" s="54">
        <v>14</v>
      </c>
      <c r="L1048" s="54">
        <f t="shared" si="0"/>
        <v>0</v>
      </c>
      <c r="M1048" s="8"/>
      <c r="N1048" s="8"/>
      <c r="O1048" s="9" t="s">
        <v>178</v>
      </c>
      <c r="P1048" s="10"/>
    </row>
    <row r="1049" spans="1:16" ht="49.5" customHeight="1">
      <c r="A1049" s="51" t="s">
        <v>2173</v>
      </c>
      <c r="B1049" s="52">
        <v>45771</v>
      </c>
      <c r="C1049" s="44" t="s">
        <v>2174</v>
      </c>
      <c r="D1049" s="51" t="s">
        <v>49</v>
      </c>
      <c r="E1049" s="53">
        <v>0</v>
      </c>
      <c r="F1049" s="53"/>
      <c r="G1049" s="53"/>
      <c r="H1049" s="53"/>
      <c r="I1049" s="53">
        <f>+E1049+F1049-G1049</f>
        <v>0</v>
      </c>
      <c r="J1049" s="53"/>
      <c r="K1049" s="54">
        <v>14</v>
      </c>
      <c r="L1049" s="54">
        <f t="shared" si="0"/>
        <v>0</v>
      </c>
      <c r="M1049" s="8"/>
      <c r="N1049" s="8"/>
      <c r="O1049" s="9" t="s">
        <v>178</v>
      </c>
      <c r="P1049" s="10"/>
    </row>
    <row r="1050" spans="1:16" ht="49.5" customHeight="1">
      <c r="A1050" s="51" t="s">
        <v>2175</v>
      </c>
      <c r="B1050" s="52">
        <v>45631</v>
      </c>
      <c r="C1050" s="44" t="s">
        <v>2176</v>
      </c>
      <c r="D1050" s="51" t="s">
        <v>49</v>
      </c>
      <c r="E1050" s="53">
        <v>0</v>
      </c>
      <c r="F1050" s="53"/>
      <c r="G1050" s="53"/>
      <c r="H1050" s="53"/>
      <c r="I1050" s="53">
        <f>+E1050+F1050-G1050</f>
        <v>0</v>
      </c>
      <c r="J1050" s="53"/>
      <c r="K1050" s="54">
        <v>1.28</v>
      </c>
      <c r="L1050" s="54">
        <f t="shared" si="0"/>
        <v>0</v>
      </c>
      <c r="M1050" s="8"/>
      <c r="N1050" s="8"/>
      <c r="O1050" s="9" t="s">
        <v>17</v>
      </c>
      <c r="P1050" s="10"/>
    </row>
    <row r="1051" spans="1:16" ht="49.5" customHeight="1">
      <c r="A1051" s="51" t="s">
        <v>2177</v>
      </c>
      <c r="B1051" s="52">
        <v>45814</v>
      </c>
      <c r="C1051" s="44" t="s">
        <v>2178</v>
      </c>
      <c r="D1051" s="51" t="s">
        <v>49</v>
      </c>
      <c r="E1051" s="53">
        <v>215</v>
      </c>
      <c r="F1051" s="53"/>
      <c r="G1051" s="53"/>
      <c r="H1051" s="53"/>
      <c r="I1051" s="53">
        <f>+E1051+F1051-G1051</f>
        <v>215</v>
      </c>
      <c r="J1051" s="53">
        <v>250</v>
      </c>
      <c r="K1051" s="54">
        <v>1</v>
      </c>
      <c r="L1051" s="54">
        <f t="shared" si="0"/>
        <v>215</v>
      </c>
      <c r="M1051" s="8"/>
      <c r="N1051" s="8"/>
      <c r="O1051" s="9" t="s">
        <v>17</v>
      </c>
      <c r="P1051" s="10"/>
    </row>
    <row r="1052" spans="1:16" ht="49.5" customHeight="1">
      <c r="A1052" s="51" t="s">
        <v>2179</v>
      </c>
      <c r="B1052" s="52">
        <v>45814</v>
      </c>
      <c r="C1052" s="44" t="s">
        <v>2180</v>
      </c>
      <c r="D1052" s="51" t="s">
        <v>49</v>
      </c>
      <c r="E1052" s="53">
        <v>138</v>
      </c>
      <c r="F1052" s="53"/>
      <c r="G1052" s="53"/>
      <c r="H1052" s="53"/>
      <c r="I1052" s="53">
        <f>+E1052+F1052-G1052</f>
        <v>138</v>
      </c>
      <c r="J1052" s="53">
        <v>150</v>
      </c>
      <c r="K1052" s="54">
        <v>1</v>
      </c>
      <c r="L1052" s="54">
        <f t="shared" si="0"/>
        <v>138</v>
      </c>
      <c r="M1052" s="8"/>
      <c r="N1052" s="8"/>
      <c r="O1052" s="9" t="s">
        <v>17</v>
      </c>
      <c r="P1052" s="10"/>
    </row>
    <row r="1053" spans="1:16" ht="49.5" customHeight="1">
      <c r="A1053" s="51" t="s">
        <v>2181</v>
      </c>
      <c r="B1053" s="52">
        <v>45814</v>
      </c>
      <c r="C1053" s="44" t="s">
        <v>2182</v>
      </c>
      <c r="D1053" s="51" t="s">
        <v>49</v>
      </c>
      <c r="E1053" s="53">
        <v>130</v>
      </c>
      <c r="F1053" s="53"/>
      <c r="G1053" s="53">
        <v>24</v>
      </c>
      <c r="H1053" s="53"/>
      <c r="I1053" s="53">
        <f>+E1053+F1053-G1053</f>
        <v>106</v>
      </c>
      <c r="J1053" s="53">
        <v>250</v>
      </c>
      <c r="K1053" s="54">
        <v>1</v>
      </c>
      <c r="L1053" s="54">
        <f t="shared" si="0"/>
        <v>106</v>
      </c>
      <c r="M1053" s="8"/>
      <c r="N1053" s="8"/>
      <c r="O1053" s="9" t="s">
        <v>17</v>
      </c>
      <c r="P1053" s="10"/>
    </row>
    <row r="1054" spans="1:16" ht="49.5" customHeight="1">
      <c r="A1054" s="51" t="s">
        <v>2183</v>
      </c>
      <c r="B1054" s="52">
        <v>45631</v>
      </c>
      <c r="C1054" s="44" t="s">
        <v>2184</v>
      </c>
      <c r="D1054" s="51" t="s">
        <v>49</v>
      </c>
      <c r="E1054" s="53">
        <v>114</v>
      </c>
      <c r="F1054" s="53"/>
      <c r="G1054" s="53"/>
      <c r="H1054" s="53"/>
      <c r="I1054" s="53">
        <f>+E1054+F1054-G1054</f>
        <v>114</v>
      </c>
      <c r="J1054" s="53"/>
      <c r="K1054" s="54">
        <v>2.17</v>
      </c>
      <c r="L1054" s="54">
        <f t="shared" si="0"/>
        <v>247.38</v>
      </c>
      <c r="M1054" s="8"/>
      <c r="N1054" s="8"/>
      <c r="O1054" s="9" t="s">
        <v>17</v>
      </c>
      <c r="P1054" s="10"/>
    </row>
    <row r="1055" spans="1:16" ht="49.5" customHeight="1">
      <c r="A1055" s="51" t="s">
        <v>2185</v>
      </c>
      <c r="B1055" s="52">
        <v>45631</v>
      </c>
      <c r="C1055" s="44" t="s">
        <v>2186</v>
      </c>
      <c r="D1055" s="51" t="s">
        <v>49</v>
      </c>
      <c r="E1055" s="53">
        <v>10</v>
      </c>
      <c r="F1055" s="53"/>
      <c r="G1055" s="53"/>
      <c r="H1055" s="53"/>
      <c r="I1055" s="53">
        <f>+E1055+F1055-G1055</f>
        <v>10</v>
      </c>
      <c r="J1055" s="53"/>
      <c r="K1055" s="54">
        <v>1600</v>
      </c>
      <c r="L1055" s="54">
        <f t="shared" si="0"/>
        <v>16000</v>
      </c>
      <c r="M1055" s="8"/>
      <c r="N1055" s="8"/>
      <c r="O1055" s="9" t="s">
        <v>32</v>
      </c>
      <c r="P1055" s="10"/>
    </row>
    <row r="1056" spans="1:16" ht="49.5" customHeight="1">
      <c r="A1056" s="51" t="s">
        <v>2187</v>
      </c>
      <c r="B1056" s="52" t="s">
        <v>34</v>
      </c>
      <c r="C1056" s="44" t="s">
        <v>2188</v>
      </c>
      <c r="D1056" s="51" t="s">
        <v>49</v>
      </c>
      <c r="E1056" s="53">
        <v>3</v>
      </c>
      <c r="F1056" s="53">
        <v>50</v>
      </c>
      <c r="G1056" s="53"/>
      <c r="H1056" s="53">
        <v>1</v>
      </c>
      <c r="I1056" s="53">
        <f>+E1056+F1056-G1056</f>
        <v>53</v>
      </c>
      <c r="J1056" s="53">
        <v>36</v>
      </c>
      <c r="K1056" s="54">
        <v>265.5</v>
      </c>
      <c r="L1056" s="54">
        <f t="shared" si="0"/>
        <v>14071.5</v>
      </c>
      <c r="M1056" s="8"/>
      <c r="N1056" s="8"/>
      <c r="O1056" s="9" t="s">
        <v>36</v>
      </c>
      <c r="P1056" s="10"/>
    </row>
    <row r="1057" spans="1:16" ht="49.5" customHeight="1">
      <c r="A1057" s="51" t="s">
        <v>2189</v>
      </c>
      <c r="B1057" s="52" t="s">
        <v>34</v>
      </c>
      <c r="C1057" s="44" t="s">
        <v>2190</v>
      </c>
      <c r="D1057" s="51" t="s">
        <v>49</v>
      </c>
      <c r="E1057" s="53">
        <v>1</v>
      </c>
      <c r="F1057" s="53">
        <v>30</v>
      </c>
      <c r="G1057" s="53"/>
      <c r="H1057" s="53"/>
      <c r="I1057" s="53">
        <f>+E1057+F1057-G1057</f>
        <v>31</v>
      </c>
      <c r="J1057" s="53">
        <v>15</v>
      </c>
      <c r="K1057" s="54">
        <v>731.6</v>
      </c>
      <c r="L1057" s="54">
        <f t="shared" si="0"/>
        <v>22679.600000000002</v>
      </c>
      <c r="M1057" s="8"/>
      <c r="N1057" s="8"/>
      <c r="O1057" s="9" t="s">
        <v>36</v>
      </c>
      <c r="P1057" s="10"/>
    </row>
    <row r="1058" spans="1:16" ht="49.5" customHeight="1">
      <c r="A1058" s="51" t="s">
        <v>2191</v>
      </c>
      <c r="B1058" s="52">
        <v>45414</v>
      </c>
      <c r="C1058" s="44" t="s">
        <v>2192</v>
      </c>
      <c r="D1058" s="51" t="s">
        <v>49</v>
      </c>
      <c r="E1058" s="53">
        <v>27</v>
      </c>
      <c r="F1058" s="53"/>
      <c r="G1058" s="53"/>
      <c r="H1058" s="53"/>
      <c r="I1058" s="53">
        <f>+E1058+F1058-G1058</f>
        <v>27</v>
      </c>
      <c r="J1058" s="53"/>
      <c r="K1058" s="54">
        <v>35.4</v>
      </c>
      <c r="L1058" s="54">
        <f t="shared" si="0"/>
        <v>955.8</v>
      </c>
      <c r="M1058" s="8"/>
      <c r="N1058" s="8"/>
      <c r="O1058" s="9" t="s">
        <v>50</v>
      </c>
      <c r="P1058" s="10"/>
    </row>
    <row r="1059" spans="1:16" ht="49.5" customHeight="1">
      <c r="A1059" s="51" t="s">
        <v>2193</v>
      </c>
      <c r="B1059" s="52">
        <v>45631</v>
      </c>
      <c r="C1059" s="44" t="s">
        <v>2194</v>
      </c>
      <c r="D1059" s="51" t="s">
        <v>49</v>
      </c>
      <c r="E1059" s="53">
        <v>0</v>
      </c>
      <c r="F1059" s="53"/>
      <c r="G1059" s="53"/>
      <c r="H1059" s="53"/>
      <c r="I1059" s="53">
        <f>+E1059+F1059-G1059</f>
        <v>0</v>
      </c>
      <c r="J1059" s="53"/>
      <c r="K1059" s="54">
        <v>348.1</v>
      </c>
      <c r="L1059" s="54">
        <f t="shared" si="0"/>
        <v>0</v>
      </c>
      <c r="M1059" s="8"/>
      <c r="N1059" s="8"/>
      <c r="O1059" s="9" t="s">
        <v>88</v>
      </c>
      <c r="P1059" s="10"/>
    </row>
    <row r="1060" spans="1:16" ht="49.5" customHeight="1">
      <c r="A1060" s="51" t="s">
        <v>2195</v>
      </c>
      <c r="B1060" s="52">
        <v>45817</v>
      </c>
      <c r="C1060" s="44" t="s">
        <v>2196</v>
      </c>
      <c r="D1060" s="51" t="s">
        <v>49</v>
      </c>
      <c r="E1060" s="53">
        <v>15</v>
      </c>
      <c r="F1060" s="53"/>
      <c r="G1060" s="53"/>
      <c r="H1060" s="53"/>
      <c r="I1060" s="53">
        <f>+E1060+F1060-G1060</f>
        <v>15</v>
      </c>
      <c r="J1060" s="53"/>
      <c r="K1060" s="54">
        <v>767</v>
      </c>
      <c r="L1060" s="54">
        <f t="shared" si="0"/>
        <v>11505</v>
      </c>
      <c r="M1060" s="8"/>
      <c r="N1060" s="8"/>
      <c r="O1060" s="9" t="s">
        <v>24</v>
      </c>
      <c r="P1060" s="10"/>
    </row>
    <row r="1061" spans="1:16" ht="49.5" customHeight="1">
      <c r="A1061" s="51" t="s">
        <v>2197</v>
      </c>
      <c r="B1061" s="52">
        <v>45631</v>
      </c>
      <c r="C1061" s="44" t="s">
        <v>2198</v>
      </c>
      <c r="D1061" s="51" t="s">
        <v>49</v>
      </c>
      <c r="E1061" s="53">
        <v>2</v>
      </c>
      <c r="F1061" s="53"/>
      <c r="G1061" s="53"/>
      <c r="H1061" s="53"/>
      <c r="I1061" s="53">
        <f>+E1061+F1061-G1061</f>
        <v>2</v>
      </c>
      <c r="J1061" s="53"/>
      <c r="K1061" s="54"/>
      <c r="L1061" s="54">
        <f t="shared" si="0"/>
        <v>0</v>
      </c>
      <c r="M1061" s="8"/>
      <c r="N1061" s="8"/>
      <c r="O1061" s="9" t="s">
        <v>24</v>
      </c>
      <c r="P1061" s="10"/>
    </row>
    <row r="1062" spans="1:16" ht="49.5" customHeight="1">
      <c r="A1062" s="51" t="s">
        <v>2199</v>
      </c>
      <c r="B1062" s="52" t="s">
        <v>34</v>
      </c>
      <c r="C1062" s="44" t="s">
        <v>2200</v>
      </c>
      <c r="D1062" s="51" t="s">
        <v>49</v>
      </c>
      <c r="E1062" s="53">
        <v>0</v>
      </c>
      <c r="F1062" s="53"/>
      <c r="G1062" s="53"/>
      <c r="H1062" s="53"/>
      <c r="I1062" s="53">
        <f>+E1062+F1062-G1062</f>
        <v>0</v>
      </c>
      <c r="J1062" s="53"/>
      <c r="K1062" s="54">
        <v>44</v>
      </c>
      <c r="L1062" s="54">
        <f t="shared" si="0"/>
        <v>0</v>
      </c>
      <c r="M1062" s="8"/>
      <c r="N1062" s="8"/>
      <c r="O1062" s="9" t="s">
        <v>36</v>
      </c>
      <c r="P1062" s="10"/>
    </row>
    <row r="1063" spans="1:16" ht="49.5" customHeight="1">
      <c r="A1063" s="51" t="s">
        <v>2201</v>
      </c>
      <c r="B1063" s="52">
        <v>45631</v>
      </c>
      <c r="C1063" s="44" t="s">
        <v>2202</v>
      </c>
      <c r="D1063" s="51" t="s">
        <v>49</v>
      </c>
      <c r="E1063" s="53">
        <v>0</v>
      </c>
      <c r="F1063" s="53">
        <v>20</v>
      </c>
      <c r="G1063" s="53"/>
      <c r="H1063" s="53"/>
      <c r="I1063" s="53">
        <f>+E1063+F1063-G1063</f>
        <v>20</v>
      </c>
      <c r="J1063" s="53"/>
      <c r="K1063" s="54">
        <v>33.535600000000002</v>
      </c>
      <c r="L1063" s="54">
        <f t="shared" si="0"/>
        <v>670.71199999999999</v>
      </c>
      <c r="M1063" s="8"/>
      <c r="N1063" s="8"/>
      <c r="O1063" s="9" t="s">
        <v>36</v>
      </c>
      <c r="P1063" s="10"/>
    </row>
    <row r="1064" spans="1:16" ht="49.5" customHeight="1">
      <c r="A1064" s="51" t="s">
        <v>2203</v>
      </c>
      <c r="B1064" s="52">
        <v>45631</v>
      </c>
      <c r="C1064" s="44" t="s">
        <v>2204</v>
      </c>
      <c r="D1064" s="51" t="s">
        <v>49</v>
      </c>
      <c r="E1064" s="53">
        <v>14</v>
      </c>
      <c r="F1064" s="53"/>
      <c r="G1064" s="53">
        <v>6</v>
      </c>
      <c r="H1064" s="53"/>
      <c r="I1064" s="53">
        <f>+E1064+F1064-G1064</f>
        <v>8</v>
      </c>
      <c r="J1064" s="53"/>
      <c r="K1064" s="54">
        <v>127</v>
      </c>
      <c r="L1064" s="54">
        <f t="shared" si="0"/>
        <v>1016</v>
      </c>
      <c r="M1064" s="8"/>
      <c r="N1064" s="8"/>
      <c r="O1064" s="9" t="s">
        <v>50</v>
      </c>
      <c r="P1064" s="10"/>
    </row>
    <row r="1065" spans="1:16" ht="49.5" customHeight="1">
      <c r="A1065" s="51" t="s">
        <v>2205</v>
      </c>
      <c r="B1065" s="52">
        <v>45631</v>
      </c>
      <c r="C1065" s="44" t="s">
        <v>2206</v>
      </c>
      <c r="D1065" s="51" t="s">
        <v>49</v>
      </c>
      <c r="E1065" s="53">
        <v>0</v>
      </c>
      <c r="F1065" s="53"/>
      <c r="G1065" s="53"/>
      <c r="H1065" s="53"/>
      <c r="I1065" s="53">
        <f>+E1065+F1065-G1065</f>
        <v>0</v>
      </c>
      <c r="J1065" s="53"/>
      <c r="K1065" s="54">
        <v>234</v>
      </c>
      <c r="L1065" s="54">
        <f t="shared" si="0"/>
        <v>0</v>
      </c>
      <c r="M1065" s="8"/>
      <c r="N1065" s="8"/>
      <c r="O1065" s="9" t="s">
        <v>24</v>
      </c>
      <c r="P1065" s="10"/>
    </row>
    <row r="1066" spans="1:16" ht="49.5" customHeight="1">
      <c r="A1066" s="51" t="s">
        <v>2207</v>
      </c>
      <c r="B1066" s="52">
        <v>45631</v>
      </c>
      <c r="C1066" s="44" t="s">
        <v>2208</v>
      </c>
      <c r="D1066" s="51" t="s">
        <v>49</v>
      </c>
      <c r="E1066" s="53">
        <v>5</v>
      </c>
      <c r="F1066" s="53"/>
      <c r="G1066" s="53"/>
      <c r="H1066" s="53"/>
      <c r="I1066" s="53">
        <f>+E1066+F1066-G1066</f>
        <v>5</v>
      </c>
      <c r="J1066" s="53"/>
      <c r="K1066" s="54">
        <v>489.77</v>
      </c>
      <c r="L1066" s="54">
        <f t="shared" si="0"/>
        <v>2448.85</v>
      </c>
      <c r="M1066" s="8"/>
      <c r="N1066" s="8"/>
      <c r="O1066" s="9" t="s">
        <v>104</v>
      </c>
      <c r="P1066" s="10"/>
    </row>
    <row r="1067" spans="1:16" ht="49.5" customHeight="1">
      <c r="A1067" s="51" t="s">
        <v>2209</v>
      </c>
      <c r="B1067" s="52">
        <v>45631</v>
      </c>
      <c r="C1067" s="44" t="s">
        <v>2210</v>
      </c>
      <c r="D1067" s="51" t="s">
        <v>49</v>
      </c>
      <c r="E1067" s="53">
        <v>1</v>
      </c>
      <c r="F1067" s="53"/>
      <c r="G1067" s="53"/>
      <c r="H1067" s="53"/>
      <c r="I1067" s="53">
        <f>+E1067+F1067-G1067</f>
        <v>1</v>
      </c>
      <c r="J1067" s="53"/>
      <c r="K1067" s="54">
        <v>8720</v>
      </c>
      <c r="L1067" s="54">
        <f t="shared" si="0"/>
        <v>8720</v>
      </c>
      <c r="M1067" s="8"/>
      <c r="N1067" s="8"/>
      <c r="O1067" s="9" t="s">
        <v>71</v>
      </c>
      <c r="P1067" s="10"/>
    </row>
    <row r="1068" spans="1:16" ht="49.5" customHeight="1">
      <c r="A1068" s="51" t="s">
        <v>2211</v>
      </c>
      <c r="B1068" s="52">
        <v>45638</v>
      </c>
      <c r="C1068" s="44" t="s">
        <v>2212</v>
      </c>
      <c r="D1068" s="51" t="s">
        <v>49</v>
      </c>
      <c r="E1068" s="53">
        <v>2</v>
      </c>
      <c r="F1068" s="53"/>
      <c r="G1068" s="53"/>
      <c r="H1068" s="53"/>
      <c r="I1068" s="53">
        <f>+E1068+F1068-G1068</f>
        <v>2</v>
      </c>
      <c r="J1068" s="53"/>
      <c r="K1068" s="54">
        <v>8720</v>
      </c>
      <c r="L1068" s="54">
        <f t="shared" si="0"/>
        <v>17440</v>
      </c>
      <c r="M1068" s="8"/>
      <c r="N1068" s="8"/>
      <c r="O1068" s="9" t="s">
        <v>71</v>
      </c>
      <c r="P1068" s="10"/>
    </row>
    <row r="1069" spans="1:16" ht="49.5" customHeight="1">
      <c r="A1069" s="51" t="s">
        <v>2213</v>
      </c>
      <c r="B1069" s="52">
        <v>45638</v>
      </c>
      <c r="C1069" s="44" t="s">
        <v>2214</v>
      </c>
      <c r="D1069" s="51" t="s">
        <v>49</v>
      </c>
      <c r="E1069" s="53">
        <v>7</v>
      </c>
      <c r="F1069" s="53"/>
      <c r="G1069" s="53"/>
      <c r="H1069" s="53"/>
      <c r="I1069" s="53">
        <f>+E1069+F1069-G1069</f>
        <v>7</v>
      </c>
      <c r="J1069" s="53"/>
      <c r="K1069" s="54">
        <v>8720</v>
      </c>
      <c r="L1069" s="54">
        <f t="shared" si="0"/>
        <v>61040</v>
      </c>
      <c r="M1069" s="8"/>
      <c r="N1069" s="8"/>
      <c r="O1069" s="9" t="s">
        <v>71</v>
      </c>
      <c r="P1069" s="10"/>
    </row>
    <row r="1070" spans="1:16" ht="49.5" customHeight="1">
      <c r="A1070" s="51" t="s">
        <v>2215</v>
      </c>
      <c r="B1070" s="52">
        <v>45761</v>
      </c>
      <c r="C1070" s="44" t="s">
        <v>2216</v>
      </c>
      <c r="D1070" s="51" t="s">
        <v>93</v>
      </c>
      <c r="E1070" s="53">
        <v>0</v>
      </c>
      <c r="F1070" s="53"/>
      <c r="G1070" s="53"/>
      <c r="H1070" s="53"/>
      <c r="I1070" s="53">
        <f>+E1070+F1070-G1070</f>
        <v>0</v>
      </c>
      <c r="J1070" s="53"/>
      <c r="K1070" s="54">
        <v>650</v>
      </c>
      <c r="L1070" s="54">
        <f t="shared" si="0"/>
        <v>0</v>
      </c>
      <c r="M1070" s="8"/>
      <c r="N1070" s="8"/>
      <c r="O1070" s="9" t="s">
        <v>17</v>
      </c>
      <c r="P1070" s="10"/>
    </row>
    <row r="1071" spans="1:16" ht="49.5" customHeight="1">
      <c r="A1071" s="51" t="s">
        <v>2217</v>
      </c>
      <c r="B1071" s="52">
        <v>45631</v>
      </c>
      <c r="C1071" s="44" t="s">
        <v>2218</v>
      </c>
      <c r="D1071" s="51" t="s">
        <v>49</v>
      </c>
      <c r="E1071" s="53">
        <v>0</v>
      </c>
      <c r="F1071" s="53"/>
      <c r="G1071" s="53"/>
      <c r="H1071" s="53"/>
      <c r="I1071" s="53">
        <f>+E1071+F1071-G1071</f>
        <v>0</v>
      </c>
      <c r="J1071" s="53"/>
      <c r="K1071" s="54">
        <v>0.83</v>
      </c>
      <c r="L1071" s="54">
        <f t="shared" si="0"/>
        <v>0</v>
      </c>
      <c r="M1071" s="8"/>
      <c r="N1071" s="8"/>
      <c r="O1071" s="9" t="s">
        <v>17</v>
      </c>
      <c r="P1071" s="10"/>
    </row>
    <row r="1072" spans="1:16" ht="49.5" customHeight="1">
      <c r="A1072" s="51" t="s">
        <v>2219</v>
      </c>
      <c r="B1072" s="55">
        <v>45783</v>
      </c>
      <c r="C1072" s="44" t="s">
        <v>2220</v>
      </c>
      <c r="D1072" s="56" t="s">
        <v>49</v>
      </c>
      <c r="E1072" s="53">
        <v>4</v>
      </c>
      <c r="F1072" s="53"/>
      <c r="G1072" s="53"/>
      <c r="H1072" s="53"/>
      <c r="I1072" s="53">
        <f>+E1072+F1072-G1072</f>
        <v>4</v>
      </c>
      <c r="J1072" s="53"/>
      <c r="K1072" s="54">
        <v>66.08</v>
      </c>
      <c r="L1072" s="54">
        <f t="shared" si="0"/>
        <v>264.32</v>
      </c>
      <c r="M1072" s="8"/>
      <c r="N1072" s="8"/>
      <c r="O1072" s="9" t="s">
        <v>17</v>
      </c>
      <c r="P1072" s="10"/>
    </row>
    <row r="1073" spans="1:16" ht="49.5" customHeight="1">
      <c r="A1073" s="51" t="s">
        <v>2221</v>
      </c>
      <c r="B1073" s="55">
        <v>45783</v>
      </c>
      <c r="C1073" s="44" t="s">
        <v>2222</v>
      </c>
      <c r="D1073" s="56" t="s">
        <v>49</v>
      </c>
      <c r="E1073" s="53">
        <v>4</v>
      </c>
      <c r="F1073" s="53"/>
      <c r="G1073" s="53"/>
      <c r="H1073" s="53"/>
      <c r="I1073" s="53">
        <f>+E1073+F1073-G1073</f>
        <v>4</v>
      </c>
      <c r="J1073" s="53"/>
      <c r="K1073" s="54">
        <v>89.68</v>
      </c>
      <c r="L1073" s="54">
        <f t="shared" si="0"/>
        <v>358.72</v>
      </c>
      <c r="M1073" s="8"/>
      <c r="N1073" s="8"/>
      <c r="O1073" s="9" t="s">
        <v>17</v>
      </c>
      <c r="P1073" s="10"/>
    </row>
    <row r="1074" spans="1:16" ht="49.5" customHeight="1">
      <c r="A1074" s="51" t="s">
        <v>2223</v>
      </c>
      <c r="B1074" s="55">
        <v>45814</v>
      </c>
      <c r="C1074" s="44" t="s">
        <v>2224</v>
      </c>
      <c r="D1074" s="51" t="s">
        <v>1056</v>
      </c>
      <c r="E1074" s="53">
        <v>0</v>
      </c>
      <c r="F1074" s="53"/>
      <c r="G1074" s="53"/>
      <c r="H1074" s="53"/>
      <c r="I1074" s="53">
        <f>+E1074+F1074-G1074</f>
        <v>0</v>
      </c>
      <c r="J1074" s="53"/>
      <c r="K1074" s="54">
        <v>245.44</v>
      </c>
      <c r="L1074" s="54">
        <f t="shared" si="0"/>
        <v>0</v>
      </c>
      <c r="M1074" s="8"/>
      <c r="N1074" s="8"/>
      <c r="O1074" s="9"/>
      <c r="P1074" s="10"/>
    </row>
    <row r="1075" spans="1:16" ht="49.5" customHeight="1">
      <c r="A1075" s="51" t="s">
        <v>2225</v>
      </c>
      <c r="B1075" s="52">
        <v>45967</v>
      </c>
      <c r="C1075" s="44" t="s">
        <v>2226</v>
      </c>
      <c r="D1075" s="51" t="s">
        <v>314</v>
      </c>
      <c r="E1075" s="53">
        <v>38</v>
      </c>
      <c r="F1075" s="53"/>
      <c r="G1075" s="53">
        <v>1</v>
      </c>
      <c r="H1075" s="53"/>
      <c r="I1075" s="53">
        <f>+E1075+F1075-G1075</f>
        <v>37</v>
      </c>
      <c r="J1075" s="53"/>
      <c r="K1075" s="54">
        <v>256.06</v>
      </c>
      <c r="L1075" s="54">
        <f t="shared" si="0"/>
        <v>9474.2199999999993</v>
      </c>
      <c r="M1075" s="8"/>
      <c r="N1075" s="8"/>
      <c r="O1075" s="9" t="s">
        <v>17</v>
      </c>
      <c r="P1075" s="10"/>
    </row>
    <row r="1076" spans="1:16" ht="49.5" customHeight="1">
      <c r="A1076" s="51" t="s">
        <v>2227</v>
      </c>
      <c r="B1076" s="52" t="s">
        <v>2228</v>
      </c>
      <c r="C1076" s="44" t="s">
        <v>2229</v>
      </c>
      <c r="D1076" s="51" t="s">
        <v>49</v>
      </c>
      <c r="E1076" s="53">
        <v>0</v>
      </c>
      <c r="F1076" s="53"/>
      <c r="G1076" s="53"/>
      <c r="H1076" s="53"/>
      <c r="I1076" s="53">
        <f>+E1076+F1076-G1076</f>
        <v>0</v>
      </c>
      <c r="J1076" s="53"/>
      <c r="K1076" s="54">
        <v>0.83</v>
      </c>
      <c r="L1076" s="54">
        <f t="shared" si="0"/>
        <v>0</v>
      </c>
      <c r="M1076" s="8"/>
      <c r="N1076" s="8"/>
      <c r="O1076" s="9" t="s">
        <v>17</v>
      </c>
      <c r="P1076" s="10"/>
    </row>
    <row r="1077" spans="1:16" ht="49.5" customHeight="1">
      <c r="A1077" s="51" t="s">
        <v>2230</v>
      </c>
      <c r="B1077" s="52">
        <v>45414</v>
      </c>
      <c r="C1077" s="44" t="s">
        <v>2231</v>
      </c>
      <c r="D1077" s="51" t="s">
        <v>49</v>
      </c>
      <c r="E1077" s="53">
        <v>0</v>
      </c>
      <c r="F1077" s="53"/>
      <c r="G1077" s="53"/>
      <c r="H1077" s="53"/>
      <c r="I1077" s="53">
        <f>+E1077+F1077-G1077</f>
        <v>0</v>
      </c>
      <c r="J1077" s="53"/>
      <c r="K1077" s="54">
        <v>1.71</v>
      </c>
      <c r="L1077" s="54">
        <f t="shared" si="0"/>
        <v>0</v>
      </c>
      <c r="M1077" s="8"/>
      <c r="N1077" s="8"/>
      <c r="O1077" s="9" t="s">
        <v>17</v>
      </c>
      <c r="P1077" s="10"/>
    </row>
    <row r="1078" spans="1:16" ht="49.5" customHeight="1">
      <c r="A1078" s="51" t="s">
        <v>2232</v>
      </c>
      <c r="B1078" s="55">
        <v>45783</v>
      </c>
      <c r="C1078" s="44" t="s">
        <v>2233</v>
      </c>
      <c r="D1078" s="56" t="s">
        <v>49</v>
      </c>
      <c r="E1078" s="53">
        <v>4</v>
      </c>
      <c r="F1078" s="53"/>
      <c r="G1078" s="53"/>
      <c r="H1078" s="53"/>
      <c r="I1078" s="53">
        <f>+E1078+F1078-G1078</f>
        <v>4</v>
      </c>
      <c r="J1078" s="53"/>
      <c r="K1078" s="54">
        <v>469.64</v>
      </c>
      <c r="L1078" s="54">
        <f t="shared" si="0"/>
        <v>1878.56</v>
      </c>
      <c r="M1078" s="8"/>
      <c r="N1078" s="8"/>
      <c r="O1078" s="9" t="s">
        <v>17</v>
      </c>
      <c r="P1078" s="10"/>
    </row>
    <row r="1079" spans="1:16" ht="49.5" customHeight="1">
      <c r="A1079" s="51" t="s">
        <v>2234</v>
      </c>
      <c r="B1079" s="52">
        <v>45414</v>
      </c>
      <c r="C1079" s="44" t="s">
        <v>2235</v>
      </c>
      <c r="D1079" s="51" t="s">
        <v>49</v>
      </c>
      <c r="E1079" s="53">
        <v>0</v>
      </c>
      <c r="F1079" s="53"/>
      <c r="G1079" s="53"/>
      <c r="H1079" s="53"/>
      <c r="I1079" s="53">
        <f>+E1079+F1079-G1079</f>
        <v>0</v>
      </c>
      <c r="J1079" s="53"/>
      <c r="K1079" s="54">
        <v>1.71</v>
      </c>
      <c r="L1079" s="54">
        <f t="shared" si="0"/>
        <v>0</v>
      </c>
      <c r="M1079" s="8"/>
      <c r="N1079" s="8"/>
      <c r="O1079" s="9" t="s">
        <v>17</v>
      </c>
      <c r="P1079" s="10"/>
    </row>
    <row r="1080" spans="1:16" ht="49.5" customHeight="1">
      <c r="A1080" s="51" t="s">
        <v>2236</v>
      </c>
      <c r="B1080" s="52">
        <v>45414</v>
      </c>
      <c r="C1080" s="44" t="s">
        <v>2237</v>
      </c>
      <c r="D1080" s="51" t="s">
        <v>49</v>
      </c>
      <c r="E1080" s="53">
        <v>0</v>
      </c>
      <c r="F1080" s="53"/>
      <c r="G1080" s="53"/>
      <c r="H1080" s="53"/>
      <c r="I1080" s="53">
        <f>+E1080+F1080-G1080</f>
        <v>0</v>
      </c>
      <c r="J1080" s="53"/>
      <c r="K1080" s="54">
        <v>1.71</v>
      </c>
      <c r="L1080" s="54">
        <f t="shared" si="0"/>
        <v>0</v>
      </c>
      <c r="M1080" s="8"/>
      <c r="N1080" s="8"/>
      <c r="O1080" s="9" t="s">
        <v>17</v>
      </c>
      <c r="P1080" s="10"/>
    </row>
    <row r="1081" spans="1:16" ht="49.5" customHeight="1">
      <c r="A1081" s="51" t="s">
        <v>2238</v>
      </c>
      <c r="B1081" s="52">
        <v>45638</v>
      </c>
      <c r="C1081" s="44" t="s">
        <v>2239</v>
      </c>
      <c r="D1081" s="51" t="s">
        <v>49</v>
      </c>
      <c r="E1081" s="53">
        <v>3</v>
      </c>
      <c r="F1081" s="53"/>
      <c r="G1081" s="53"/>
      <c r="H1081" s="53"/>
      <c r="I1081" s="53">
        <f>+E1081+F1081-G1081</f>
        <v>3</v>
      </c>
      <c r="J1081" s="53"/>
      <c r="K1081" s="54">
        <v>115.88</v>
      </c>
      <c r="L1081" s="54">
        <f t="shared" si="0"/>
        <v>347.64</v>
      </c>
      <c r="M1081" s="8"/>
      <c r="N1081" s="8"/>
      <c r="O1081" s="9" t="s">
        <v>17</v>
      </c>
      <c r="P1081" s="10"/>
    </row>
    <row r="1082" spans="1:16" ht="49.5" customHeight="1">
      <c r="A1082" s="51" t="s">
        <v>2240</v>
      </c>
      <c r="B1082" s="52">
        <v>45638</v>
      </c>
      <c r="C1082" s="44" t="s">
        <v>2241</v>
      </c>
      <c r="D1082" s="51" t="s">
        <v>49</v>
      </c>
      <c r="E1082" s="53">
        <v>3</v>
      </c>
      <c r="F1082" s="53"/>
      <c r="G1082" s="53"/>
      <c r="H1082" s="53"/>
      <c r="I1082" s="53">
        <f>+E1082+F1082-G1082</f>
        <v>3</v>
      </c>
      <c r="J1082" s="53"/>
      <c r="K1082" s="54">
        <v>115.88</v>
      </c>
      <c r="L1082" s="54">
        <f t="shared" si="0"/>
        <v>347.64</v>
      </c>
      <c r="M1082" s="8"/>
      <c r="N1082" s="8"/>
      <c r="O1082" s="9" t="s">
        <v>17</v>
      </c>
      <c r="P1082" s="10"/>
    </row>
    <row r="1083" spans="1:16" ht="49.5" customHeight="1">
      <c r="A1083" s="51" t="s">
        <v>2242</v>
      </c>
      <c r="B1083" s="52">
        <v>45638</v>
      </c>
      <c r="C1083" s="44" t="s">
        <v>2243</v>
      </c>
      <c r="D1083" s="51" t="s">
        <v>49</v>
      </c>
      <c r="E1083" s="53">
        <v>100</v>
      </c>
      <c r="F1083" s="53"/>
      <c r="G1083" s="53"/>
      <c r="H1083" s="53"/>
      <c r="I1083" s="53">
        <f>+E1083+F1083-G1083</f>
        <v>100</v>
      </c>
      <c r="J1083" s="53"/>
      <c r="K1083" s="54">
        <v>115.88</v>
      </c>
      <c r="L1083" s="54">
        <f t="shared" si="0"/>
        <v>11588</v>
      </c>
      <c r="M1083" s="8"/>
      <c r="N1083" s="8"/>
      <c r="O1083" s="9" t="s">
        <v>17</v>
      </c>
      <c r="P1083" s="10"/>
    </row>
    <row r="1084" spans="1:16" ht="49.5" customHeight="1">
      <c r="A1084" s="51" t="s">
        <v>2244</v>
      </c>
      <c r="B1084" s="52">
        <v>45638</v>
      </c>
      <c r="C1084" s="44" t="s">
        <v>2245</v>
      </c>
      <c r="D1084" s="51" t="s">
        <v>49</v>
      </c>
      <c r="E1084" s="53">
        <v>100</v>
      </c>
      <c r="F1084" s="53"/>
      <c r="G1084" s="53"/>
      <c r="H1084" s="53"/>
      <c r="I1084" s="53">
        <f>+E1084+F1084-G1084</f>
        <v>100</v>
      </c>
      <c r="J1084" s="53"/>
      <c r="K1084" s="54">
        <v>115.88</v>
      </c>
      <c r="L1084" s="54">
        <f t="shared" si="0"/>
        <v>11588</v>
      </c>
      <c r="M1084" s="8"/>
      <c r="N1084" s="8"/>
      <c r="O1084" s="9" t="s">
        <v>17</v>
      </c>
      <c r="P1084" s="10"/>
    </row>
    <row r="1085" spans="1:16" ht="49.5" customHeight="1">
      <c r="A1085" s="51" t="s">
        <v>2246</v>
      </c>
      <c r="B1085" s="52">
        <v>45642</v>
      </c>
      <c r="C1085" s="44" t="s">
        <v>2247</v>
      </c>
      <c r="D1085" s="51" t="s">
        <v>49</v>
      </c>
      <c r="E1085" s="53">
        <v>5</v>
      </c>
      <c r="F1085" s="53"/>
      <c r="G1085" s="53"/>
      <c r="H1085" s="53"/>
      <c r="I1085" s="53">
        <f>+E1085+F1085-G1085</f>
        <v>5</v>
      </c>
      <c r="J1085" s="53"/>
      <c r="K1085" s="54">
        <v>618.98</v>
      </c>
      <c r="L1085" s="54">
        <f t="shared" si="0"/>
        <v>3094.9</v>
      </c>
      <c r="M1085" s="8"/>
      <c r="N1085" s="8"/>
      <c r="O1085" s="9" t="s">
        <v>17</v>
      </c>
      <c r="P1085" s="10"/>
    </row>
    <row r="1086" spans="1:16" ht="49.5" customHeight="1">
      <c r="A1086" s="51" t="s">
        <v>2248</v>
      </c>
      <c r="B1086" s="52">
        <v>45642</v>
      </c>
      <c r="C1086" s="44" t="s">
        <v>2249</v>
      </c>
      <c r="D1086" s="51" t="s">
        <v>49</v>
      </c>
      <c r="E1086" s="53">
        <v>2</v>
      </c>
      <c r="F1086" s="53"/>
      <c r="G1086" s="53"/>
      <c r="H1086" s="53"/>
      <c r="I1086" s="53">
        <f>+E1086+F1086-G1086</f>
        <v>2</v>
      </c>
      <c r="J1086" s="53"/>
      <c r="K1086" s="54">
        <v>689.06</v>
      </c>
      <c r="L1086" s="54">
        <f t="shared" si="0"/>
        <v>1378.12</v>
      </c>
      <c r="M1086" s="8"/>
      <c r="N1086" s="8"/>
      <c r="O1086" s="9" t="s">
        <v>17</v>
      </c>
      <c r="P1086" s="10"/>
    </row>
    <row r="1087" spans="1:16" ht="49.5" customHeight="1">
      <c r="A1087" s="51" t="s">
        <v>2250</v>
      </c>
      <c r="B1087" s="52">
        <v>45642</v>
      </c>
      <c r="C1087" s="44" t="s">
        <v>2251</v>
      </c>
      <c r="D1087" s="51" t="s">
        <v>49</v>
      </c>
      <c r="E1087" s="53">
        <v>3</v>
      </c>
      <c r="F1087" s="53"/>
      <c r="G1087" s="53"/>
      <c r="H1087" s="53"/>
      <c r="I1087" s="53">
        <f>+E1087+F1087-G1087</f>
        <v>3</v>
      </c>
      <c r="J1087" s="53"/>
      <c r="K1087" s="54">
        <v>763.46</v>
      </c>
      <c r="L1087" s="54">
        <f t="shared" si="0"/>
        <v>2290.38</v>
      </c>
      <c r="M1087" s="8"/>
      <c r="N1087" s="8"/>
      <c r="O1087" s="9" t="s">
        <v>217</v>
      </c>
      <c r="P1087" s="10"/>
    </row>
    <row r="1088" spans="1:16" ht="49.5" customHeight="1">
      <c r="A1088" s="51" t="s">
        <v>2252</v>
      </c>
      <c r="B1088" s="52">
        <v>45642</v>
      </c>
      <c r="C1088" s="44" t="s">
        <v>2253</v>
      </c>
      <c r="D1088" s="51" t="s">
        <v>49</v>
      </c>
      <c r="E1088" s="53">
        <v>0</v>
      </c>
      <c r="F1088" s="53"/>
      <c r="G1088" s="53"/>
      <c r="H1088" s="53"/>
      <c r="I1088" s="53">
        <f>+E1088+F1088-G1088</f>
        <v>0</v>
      </c>
      <c r="J1088" s="53"/>
      <c r="K1088" s="54">
        <v>40.340000000000003</v>
      </c>
      <c r="L1088" s="54">
        <f t="shared" si="0"/>
        <v>0</v>
      </c>
      <c r="M1088" s="8"/>
      <c r="N1088" s="8"/>
      <c r="O1088" s="9" t="s">
        <v>178</v>
      </c>
      <c r="P1088" s="10"/>
    </row>
    <row r="1089" spans="1:16" ht="49.5" customHeight="1">
      <c r="A1089" s="51" t="s">
        <v>2254</v>
      </c>
      <c r="B1089" s="52">
        <v>45642</v>
      </c>
      <c r="C1089" s="44" t="s">
        <v>2255</v>
      </c>
      <c r="D1089" s="51" t="s">
        <v>49</v>
      </c>
      <c r="E1089" s="53">
        <v>3</v>
      </c>
      <c r="F1089" s="53"/>
      <c r="G1089" s="53"/>
      <c r="H1089" s="53"/>
      <c r="I1089" s="53">
        <f>+E1089+F1089-G1089</f>
        <v>3</v>
      </c>
      <c r="J1089" s="53"/>
      <c r="K1089" s="54">
        <v>995</v>
      </c>
      <c r="L1089" s="54">
        <f t="shared" si="0"/>
        <v>2985</v>
      </c>
      <c r="M1089" s="8"/>
      <c r="N1089" s="8"/>
      <c r="O1089" s="9" t="s">
        <v>24</v>
      </c>
      <c r="P1089" s="10"/>
    </row>
    <row r="1090" spans="1:16" ht="49.5" customHeight="1">
      <c r="A1090" s="51" t="s">
        <v>2256</v>
      </c>
      <c r="B1090" s="52">
        <v>45642</v>
      </c>
      <c r="C1090" s="44" t="s">
        <v>2257</v>
      </c>
      <c r="D1090" s="51" t="s">
        <v>49</v>
      </c>
      <c r="E1090" s="53">
        <v>3</v>
      </c>
      <c r="F1090" s="53"/>
      <c r="G1090" s="53"/>
      <c r="H1090" s="53"/>
      <c r="I1090" s="53">
        <f>+E1090+F1090-G1090</f>
        <v>3</v>
      </c>
      <c r="J1090" s="53"/>
      <c r="K1090" s="54">
        <v>53.99</v>
      </c>
      <c r="L1090" s="54">
        <f t="shared" si="0"/>
        <v>161.97</v>
      </c>
      <c r="M1090" s="8"/>
      <c r="N1090" s="8"/>
      <c r="O1090" s="9" t="s">
        <v>178</v>
      </c>
      <c r="P1090" s="10"/>
    </row>
    <row r="1091" spans="1:16" ht="49.5" customHeight="1">
      <c r="A1091" s="51" t="s">
        <v>2258</v>
      </c>
      <c r="B1091" s="52">
        <v>45642</v>
      </c>
      <c r="C1091" s="44" t="s">
        <v>2259</v>
      </c>
      <c r="D1091" s="51" t="s">
        <v>49</v>
      </c>
      <c r="E1091" s="53">
        <v>7</v>
      </c>
      <c r="F1091" s="53"/>
      <c r="G1091" s="53"/>
      <c r="H1091" s="53"/>
      <c r="I1091" s="53">
        <f>+E1091+F1091-G1091</f>
        <v>7</v>
      </c>
      <c r="J1091" s="53"/>
      <c r="K1091" s="54">
        <v>105</v>
      </c>
      <c r="L1091" s="54">
        <f t="shared" si="0"/>
        <v>735</v>
      </c>
      <c r="M1091" s="8"/>
      <c r="N1091" s="8"/>
      <c r="O1091" s="9" t="s">
        <v>24</v>
      </c>
      <c r="P1091" s="10"/>
    </row>
    <row r="1092" spans="1:16" ht="49.5" customHeight="1">
      <c r="A1092" s="51" t="s">
        <v>2260</v>
      </c>
      <c r="B1092" s="52">
        <v>45642</v>
      </c>
      <c r="C1092" s="44" t="s">
        <v>2261</v>
      </c>
      <c r="D1092" s="51" t="s">
        <v>49</v>
      </c>
      <c r="E1092" s="53">
        <v>4</v>
      </c>
      <c r="F1092" s="53"/>
      <c r="G1092" s="53"/>
      <c r="H1092" s="53"/>
      <c r="I1092" s="53">
        <f>+E1092+F1092-G1092</f>
        <v>4</v>
      </c>
      <c r="J1092" s="53"/>
      <c r="K1092" s="54">
        <v>315</v>
      </c>
      <c r="L1092" s="54">
        <f t="shared" si="0"/>
        <v>1260</v>
      </c>
      <c r="M1092" s="8"/>
      <c r="N1092" s="8"/>
      <c r="O1092" s="9" t="s">
        <v>835</v>
      </c>
      <c r="P1092" s="10"/>
    </row>
    <row r="1093" spans="1:16" ht="49.5" customHeight="1">
      <c r="A1093" s="51" t="s">
        <v>2262</v>
      </c>
      <c r="B1093" s="52">
        <v>45643</v>
      </c>
      <c r="C1093" s="44" t="s">
        <v>2263</v>
      </c>
      <c r="D1093" s="51" t="s">
        <v>49</v>
      </c>
      <c r="E1093" s="53">
        <v>0</v>
      </c>
      <c r="F1093" s="53"/>
      <c r="G1093" s="53"/>
      <c r="H1093" s="53"/>
      <c r="I1093" s="53">
        <f>+E1093+F1093-G1093</f>
        <v>0</v>
      </c>
      <c r="J1093" s="53"/>
      <c r="K1093" s="54">
        <v>145</v>
      </c>
      <c r="L1093" s="54">
        <f t="shared" si="0"/>
        <v>0</v>
      </c>
      <c r="M1093" s="8"/>
      <c r="N1093" s="8"/>
      <c r="O1093" s="9" t="s">
        <v>24</v>
      </c>
      <c r="P1093" s="10"/>
    </row>
    <row r="1094" spans="1:16" ht="49.5" customHeight="1">
      <c r="A1094" s="51" t="s">
        <v>2264</v>
      </c>
      <c r="B1094" s="52">
        <v>45642</v>
      </c>
      <c r="C1094" s="44" t="s">
        <v>2265</v>
      </c>
      <c r="D1094" s="51" t="s">
        <v>49</v>
      </c>
      <c r="E1094" s="53">
        <v>2</v>
      </c>
      <c r="F1094" s="53"/>
      <c r="G1094" s="53"/>
      <c r="H1094" s="53"/>
      <c r="I1094" s="53">
        <f>+E1094+F1094-G1094</f>
        <v>2</v>
      </c>
      <c r="J1094" s="53"/>
      <c r="K1094" s="54">
        <v>277.3</v>
      </c>
      <c r="L1094" s="54">
        <f t="shared" si="0"/>
        <v>554.6</v>
      </c>
      <c r="M1094" s="8"/>
      <c r="N1094" s="8"/>
      <c r="O1094" s="9" t="s">
        <v>24</v>
      </c>
      <c r="P1094" s="10"/>
    </row>
    <row r="1095" spans="1:16" ht="49.5" customHeight="1">
      <c r="A1095" s="51" t="s">
        <v>2266</v>
      </c>
      <c r="B1095" s="55" t="s">
        <v>158</v>
      </c>
      <c r="C1095" s="44" t="s">
        <v>2267</v>
      </c>
      <c r="D1095" s="51" t="s">
        <v>49</v>
      </c>
      <c r="E1095" s="53">
        <v>24</v>
      </c>
      <c r="F1095" s="53"/>
      <c r="G1095" s="53"/>
      <c r="H1095" s="53"/>
      <c r="I1095" s="53">
        <f>+E1095+F1095-G1095</f>
        <v>24</v>
      </c>
      <c r="J1095" s="53"/>
      <c r="K1095" s="54">
        <v>593.39</v>
      </c>
      <c r="L1095" s="54">
        <f t="shared" si="0"/>
        <v>14241.36</v>
      </c>
      <c r="M1095" s="8"/>
      <c r="N1095" s="8"/>
      <c r="O1095" s="9" t="s">
        <v>24</v>
      </c>
      <c r="P1095" s="10"/>
    </row>
    <row r="1096" spans="1:16" ht="49.5" customHeight="1">
      <c r="A1096" s="51" t="s">
        <v>2268</v>
      </c>
      <c r="B1096" s="55" t="s">
        <v>158</v>
      </c>
      <c r="C1096" s="44" t="s">
        <v>2269</v>
      </c>
      <c r="D1096" s="51" t="s">
        <v>49</v>
      </c>
      <c r="E1096" s="53">
        <v>49</v>
      </c>
      <c r="F1096" s="53"/>
      <c r="G1096" s="53"/>
      <c r="H1096" s="53"/>
      <c r="I1096" s="53">
        <f>+E1096+F1096-G1096</f>
        <v>49</v>
      </c>
      <c r="J1096" s="53"/>
      <c r="K1096" s="54">
        <v>88.93</v>
      </c>
      <c r="L1096" s="54">
        <f t="shared" si="0"/>
        <v>4357.5700000000006</v>
      </c>
      <c r="M1096" s="8"/>
      <c r="N1096" s="8"/>
      <c r="O1096" s="9" t="s">
        <v>24</v>
      </c>
      <c r="P1096" s="10"/>
    </row>
    <row r="1097" spans="1:16" ht="49.5" customHeight="1">
      <c r="A1097" s="51" t="s">
        <v>2270</v>
      </c>
      <c r="B1097" s="52" t="s">
        <v>54</v>
      </c>
      <c r="C1097" s="44" t="s">
        <v>2271</v>
      </c>
      <c r="D1097" s="51" t="s">
        <v>49</v>
      </c>
      <c r="E1097" s="53">
        <v>2</v>
      </c>
      <c r="F1097" s="53"/>
      <c r="G1097" s="53"/>
      <c r="H1097" s="53"/>
      <c r="I1097" s="53">
        <f>+E1097+F1097-G1097</f>
        <v>2</v>
      </c>
      <c r="J1097" s="53"/>
      <c r="K1097" s="54">
        <v>134.52000000000001</v>
      </c>
      <c r="L1097" s="54">
        <f t="shared" si="0"/>
        <v>269.04000000000002</v>
      </c>
      <c r="M1097" s="8"/>
      <c r="N1097" s="8"/>
      <c r="O1097" s="9" t="s">
        <v>24</v>
      </c>
      <c r="P1097" s="10"/>
    </row>
    <row r="1098" spans="1:16" ht="49.5" customHeight="1">
      <c r="A1098" s="51" t="s">
        <v>2272</v>
      </c>
      <c r="B1098" s="52" t="s">
        <v>54</v>
      </c>
      <c r="C1098" s="44" t="s">
        <v>2273</v>
      </c>
      <c r="D1098" s="51" t="s">
        <v>49</v>
      </c>
      <c r="E1098" s="53">
        <v>3</v>
      </c>
      <c r="F1098" s="53"/>
      <c r="G1098" s="53"/>
      <c r="H1098" s="53"/>
      <c r="I1098" s="53">
        <f>+E1098+F1098-G1098</f>
        <v>3</v>
      </c>
      <c r="J1098" s="53"/>
      <c r="K1098" s="54">
        <v>4204</v>
      </c>
      <c r="L1098" s="54">
        <f t="shared" si="0"/>
        <v>12612</v>
      </c>
      <c r="M1098" s="8"/>
      <c r="N1098" s="8"/>
      <c r="O1098" s="9" t="s">
        <v>71</v>
      </c>
      <c r="P1098" s="10"/>
    </row>
    <row r="1099" spans="1:16" ht="49.5" customHeight="1">
      <c r="A1099" s="51" t="s">
        <v>2274</v>
      </c>
      <c r="B1099" s="52" t="s">
        <v>54</v>
      </c>
      <c r="C1099" s="44" t="s">
        <v>2275</v>
      </c>
      <c r="D1099" s="51" t="s">
        <v>49</v>
      </c>
      <c r="E1099" s="53">
        <v>2</v>
      </c>
      <c r="F1099" s="53"/>
      <c r="G1099" s="53"/>
      <c r="H1099" s="53"/>
      <c r="I1099" s="53">
        <f>+E1099+F1099-G1099</f>
        <v>2</v>
      </c>
      <c r="J1099" s="53"/>
      <c r="K1099" s="54">
        <v>4897</v>
      </c>
      <c r="L1099" s="54">
        <f t="shared" si="0"/>
        <v>9794</v>
      </c>
      <c r="M1099" s="8"/>
      <c r="N1099" s="8"/>
      <c r="O1099" s="9" t="s">
        <v>71</v>
      </c>
      <c r="P1099" s="10"/>
    </row>
    <row r="1100" spans="1:16" ht="49.5" customHeight="1">
      <c r="A1100" s="51" t="s">
        <v>2276</v>
      </c>
      <c r="B1100" s="52" t="s">
        <v>54</v>
      </c>
      <c r="C1100" s="44" t="s">
        <v>2277</v>
      </c>
      <c r="D1100" s="51" t="s">
        <v>49</v>
      </c>
      <c r="E1100" s="53">
        <v>12</v>
      </c>
      <c r="F1100" s="53"/>
      <c r="G1100" s="53"/>
      <c r="H1100" s="53"/>
      <c r="I1100" s="53">
        <f>+E1100+F1100-G1100</f>
        <v>12</v>
      </c>
      <c r="J1100" s="53"/>
      <c r="K1100" s="54">
        <v>4204</v>
      </c>
      <c r="L1100" s="54">
        <f t="shared" si="0"/>
        <v>50448</v>
      </c>
      <c r="M1100" s="8"/>
      <c r="N1100" s="8"/>
      <c r="O1100" s="9" t="s">
        <v>71</v>
      </c>
      <c r="P1100" s="10"/>
    </row>
    <row r="1101" spans="1:16" ht="49.5" customHeight="1">
      <c r="A1101" s="51" t="s">
        <v>2278</v>
      </c>
      <c r="B1101" s="52" t="s">
        <v>54</v>
      </c>
      <c r="C1101" s="44" t="s">
        <v>2279</v>
      </c>
      <c r="D1101" s="51" t="s">
        <v>49</v>
      </c>
      <c r="E1101" s="53">
        <v>2</v>
      </c>
      <c r="F1101" s="53"/>
      <c r="G1101" s="53"/>
      <c r="H1101" s="53"/>
      <c r="I1101" s="53">
        <f>+E1101+F1101-G1101</f>
        <v>2</v>
      </c>
      <c r="J1101" s="53"/>
      <c r="K1101" s="54">
        <v>650</v>
      </c>
      <c r="L1101" s="54">
        <f t="shared" si="0"/>
        <v>1300</v>
      </c>
      <c r="M1101" s="8"/>
      <c r="N1101" s="8"/>
      <c r="O1101" s="9" t="s">
        <v>71</v>
      </c>
      <c r="P1101" s="10"/>
    </row>
    <row r="1102" spans="1:16" ht="49.5" customHeight="1">
      <c r="A1102" s="51" t="s">
        <v>2280</v>
      </c>
      <c r="B1102" s="52" t="s">
        <v>54</v>
      </c>
      <c r="C1102" s="44" t="s">
        <v>2281</v>
      </c>
      <c r="D1102" s="51" t="s">
        <v>49</v>
      </c>
      <c r="E1102" s="53">
        <v>1</v>
      </c>
      <c r="F1102" s="53"/>
      <c r="G1102" s="53"/>
      <c r="H1102" s="53"/>
      <c r="I1102" s="53">
        <f>+E1102+F1102-G1102</f>
        <v>1</v>
      </c>
      <c r="J1102" s="53"/>
      <c r="K1102" s="54">
        <v>650</v>
      </c>
      <c r="L1102" s="54">
        <f t="shared" si="0"/>
        <v>650</v>
      </c>
      <c r="M1102" s="8"/>
      <c r="N1102" s="8"/>
      <c r="O1102" s="9" t="s">
        <v>71</v>
      </c>
      <c r="P1102" s="10"/>
    </row>
    <row r="1103" spans="1:16" ht="49.5" customHeight="1">
      <c r="A1103" s="51" t="s">
        <v>2282</v>
      </c>
      <c r="B1103" s="52" t="s">
        <v>2283</v>
      </c>
      <c r="C1103" s="44" t="s">
        <v>2284</v>
      </c>
      <c r="D1103" s="51" t="s">
        <v>49</v>
      </c>
      <c r="E1103" s="53">
        <v>1</v>
      </c>
      <c r="F1103" s="53"/>
      <c r="G1103" s="53"/>
      <c r="H1103" s="53"/>
      <c r="I1103" s="53">
        <f>+E1103+F1103-G1103</f>
        <v>1</v>
      </c>
      <c r="J1103" s="53"/>
      <c r="K1103" s="54">
        <v>650</v>
      </c>
      <c r="L1103" s="54">
        <f t="shared" si="0"/>
        <v>650</v>
      </c>
      <c r="M1103" s="8"/>
      <c r="N1103" s="8"/>
      <c r="O1103" s="9" t="s">
        <v>71</v>
      </c>
      <c r="P1103" s="10"/>
    </row>
    <row r="1104" spans="1:16" ht="49.5" customHeight="1">
      <c r="A1104" s="51" t="s">
        <v>2285</v>
      </c>
      <c r="B1104" s="55">
        <v>45813</v>
      </c>
      <c r="C1104" s="44" t="s">
        <v>2286</v>
      </c>
      <c r="D1104" s="56" t="s">
        <v>49</v>
      </c>
      <c r="E1104" s="53">
        <v>2</v>
      </c>
      <c r="F1104" s="53"/>
      <c r="G1104" s="53"/>
      <c r="H1104" s="53"/>
      <c r="I1104" s="53">
        <f>+E1104+F1104-G1104</f>
        <v>2</v>
      </c>
      <c r="J1104" s="53"/>
      <c r="K1104" s="54">
        <v>8186</v>
      </c>
      <c r="L1104" s="54">
        <f t="shared" si="0"/>
        <v>16372</v>
      </c>
      <c r="M1104" s="8"/>
      <c r="N1104" s="8"/>
      <c r="O1104" s="9" t="s">
        <v>2287</v>
      </c>
      <c r="P1104" s="10"/>
    </row>
    <row r="1105" spans="1:16" ht="49.5" customHeight="1">
      <c r="A1105" s="51" t="s">
        <v>2288</v>
      </c>
      <c r="B1105" s="55">
        <v>45813</v>
      </c>
      <c r="C1105" s="44" t="s">
        <v>2289</v>
      </c>
      <c r="D1105" s="56" t="s">
        <v>49</v>
      </c>
      <c r="E1105" s="53">
        <v>2</v>
      </c>
      <c r="F1105" s="53"/>
      <c r="G1105" s="53"/>
      <c r="H1105" s="53"/>
      <c r="I1105" s="53">
        <f>+E1105+F1105-G1105</f>
        <v>2</v>
      </c>
      <c r="J1105" s="53"/>
      <c r="K1105" s="54">
        <v>8186</v>
      </c>
      <c r="L1105" s="54">
        <f t="shared" si="0"/>
        <v>16372</v>
      </c>
      <c r="M1105" s="8"/>
      <c r="N1105" s="8"/>
      <c r="O1105" s="9" t="s">
        <v>2287</v>
      </c>
      <c r="P1105" s="10"/>
    </row>
    <row r="1106" spans="1:16" ht="49.5" customHeight="1">
      <c r="A1106" s="51" t="s">
        <v>2290</v>
      </c>
      <c r="B1106" s="55">
        <v>45813</v>
      </c>
      <c r="C1106" s="44" t="s">
        <v>2291</v>
      </c>
      <c r="D1106" s="56" t="s">
        <v>49</v>
      </c>
      <c r="E1106" s="53">
        <v>2</v>
      </c>
      <c r="F1106" s="53"/>
      <c r="G1106" s="53"/>
      <c r="H1106" s="53"/>
      <c r="I1106" s="53">
        <f>+E1106+F1106-G1106</f>
        <v>2</v>
      </c>
      <c r="J1106" s="53"/>
      <c r="K1106" s="54">
        <v>8186</v>
      </c>
      <c r="L1106" s="54">
        <f t="shared" si="0"/>
        <v>16372</v>
      </c>
      <c r="M1106" s="8"/>
      <c r="N1106" s="8"/>
      <c r="O1106" s="9" t="s">
        <v>2287</v>
      </c>
      <c r="P1106" s="10"/>
    </row>
    <row r="1107" spans="1:16" ht="49.5" customHeight="1">
      <c r="A1107" s="51" t="s">
        <v>2292</v>
      </c>
      <c r="B1107" s="55">
        <v>45813</v>
      </c>
      <c r="C1107" s="44" t="s">
        <v>2293</v>
      </c>
      <c r="D1107" s="56" t="s">
        <v>49</v>
      </c>
      <c r="E1107" s="53">
        <v>2</v>
      </c>
      <c r="F1107" s="53"/>
      <c r="G1107" s="53"/>
      <c r="H1107" s="53"/>
      <c r="I1107" s="53">
        <f>+E1107+F1107-G1107</f>
        <v>2</v>
      </c>
      <c r="J1107" s="53"/>
      <c r="K1107" s="54">
        <v>7749</v>
      </c>
      <c r="L1107" s="54">
        <f t="shared" si="0"/>
        <v>15498</v>
      </c>
      <c r="M1107" s="8"/>
      <c r="N1107" s="8"/>
      <c r="O1107" s="9" t="s">
        <v>2287</v>
      </c>
      <c r="P1107" s="10"/>
    </row>
    <row r="1108" spans="1:16" ht="49.5" customHeight="1">
      <c r="A1108" s="51" t="s">
        <v>2294</v>
      </c>
      <c r="B1108" s="52" t="s">
        <v>2283</v>
      </c>
      <c r="C1108" s="44" t="s">
        <v>2295</v>
      </c>
      <c r="D1108" s="51" t="s">
        <v>49</v>
      </c>
      <c r="E1108" s="53">
        <v>2</v>
      </c>
      <c r="F1108" s="53"/>
      <c r="G1108" s="53"/>
      <c r="H1108" s="53"/>
      <c r="I1108" s="53">
        <f>+E1108+F1108-G1108</f>
        <v>2</v>
      </c>
      <c r="J1108" s="53"/>
      <c r="K1108" s="54">
        <v>8720</v>
      </c>
      <c r="L1108" s="54">
        <f t="shared" si="0"/>
        <v>17440</v>
      </c>
      <c r="M1108" s="8"/>
      <c r="N1108" s="8"/>
      <c r="O1108" s="9" t="s">
        <v>71</v>
      </c>
      <c r="P1108" s="10"/>
    </row>
    <row r="1109" spans="1:16" ht="49.5" customHeight="1">
      <c r="A1109" s="51" t="s">
        <v>2296</v>
      </c>
      <c r="B1109" s="52" t="s">
        <v>2283</v>
      </c>
      <c r="C1109" s="44" t="s">
        <v>2297</v>
      </c>
      <c r="D1109" s="51" t="s">
        <v>49</v>
      </c>
      <c r="E1109" s="53">
        <v>4</v>
      </c>
      <c r="F1109" s="53"/>
      <c r="G1109" s="53"/>
      <c r="H1109" s="53"/>
      <c r="I1109" s="53">
        <f>+E1109+F1109-G1109</f>
        <v>4</v>
      </c>
      <c r="J1109" s="53"/>
      <c r="K1109" s="54">
        <v>5442.16</v>
      </c>
      <c r="L1109" s="54">
        <f t="shared" si="0"/>
        <v>21768.639999999999</v>
      </c>
      <c r="M1109" s="8"/>
      <c r="N1109" s="8"/>
      <c r="O1109" s="9" t="s">
        <v>71</v>
      </c>
      <c r="P1109" s="10"/>
    </row>
    <row r="1110" spans="1:16" ht="49.5" customHeight="1">
      <c r="A1110" s="51" t="s">
        <v>2298</v>
      </c>
      <c r="B1110" s="52" t="s">
        <v>2283</v>
      </c>
      <c r="C1110" s="44" t="s">
        <v>2299</v>
      </c>
      <c r="D1110" s="51" t="s">
        <v>49</v>
      </c>
      <c r="E1110" s="53">
        <v>0</v>
      </c>
      <c r="F1110" s="53"/>
      <c r="G1110" s="53"/>
      <c r="H1110" s="53"/>
      <c r="I1110" s="53">
        <f>+E1110+F1110-G1110</f>
        <v>0</v>
      </c>
      <c r="J1110" s="53"/>
      <c r="K1110" s="54">
        <v>8720</v>
      </c>
      <c r="L1110" s="54">
        <f t="shared" si="0"/>
        <v>0</v>
      </c>
      <c r="M1110" s="8"/>
      <c r="N1110" s="8"/>
      <c r="O1110" s="9" t="s">
        <v>71</v>
      </c>
      <c r="P1110" s="10"/>
    </row>
    <row r="1111" spans="1:16" ht="49.5" customHeight="1">
      <c r="A1111" s="51" t="s">
        <v>2300</v>
      </c>
      <c r="B1111" s="52" t="s">
        <v>2283</v>
      </c>
      <c r="C1111" s="44" t="s">
        <v>2301</v>
      </c>
      <c r="D1111" s="51" t="s">
        <v>49</v>
      </c>
      <c r="E1111" s="53">
        <v>3</v>
      </c>
      <c r="F1111" s="53"/>
      <c r="G1111" s="53"/>
      <c r="H1111" s="53"/>
      <c r="I1111" s="53">
        <f>+E1111+F1111-G1111</f>
        <v>3</v>
      </c>
      <c r="J1111" s="53"/>
      <c r="K1111" s="54">
        <v>8720</v>
      </c>
      <c r="L1111" s="54">
        <f t="shared" si="0"/>
        <v>26160</v>
      </c>
      <c r="M1111" s="8"/>
      <c r="N1111" s="8"/>
      <c r="O1111" s="9" t="s">
        <v>71</v>
      </c>
      <c r="P1111" s="10"/>
    </row>
    <row r="1112" spans="1:16" ht="49.5" customHeight="1">
      <c r="A1112" s="51" t="s">
        <v>2302</v>
      </c>
      <c r="B1112" s="52" t="s">
        <v>2283</v>
      </c>
      <c r="C1112" s="44" t="s">
        <v>2301</v>
      </c>
      <c r="D1112" s="51" t="s">
        <v>49</v>
      </c>
      <c r="E1112" s="53">
        <v>2</v>
      </c>
      <c r="F1112" s="53"/>
      <c r="G1112" s="53"/>
      <c r="H1112" s="53"/>
      <c r="I1112" s="53">
        <f>+E1112+F1112-G1112</f>
        <v>2</v>
      </c>
      <c r="J1112" s="53"/>
      <c r="K1112" s="54">
        <v>8720</v>
      </c>
      <c r="L1112" s="54">
        <f t="shared" si="0"/>
        <v>17440</v>
      </c>
      <c r="M1112" s="8"/>
      <c r="N1112" s="8"/>
      <c r="O1112" s="9" t="s">
        <v>71</v>
      </c>
      <c r="P1112" s="10"/>
    </row>
    <row r="1113" spans="1:16" ht="49.5" customHeight="1">
      <c r="A1113" s="51" t="s">
        <v>2303</v>
      </c>
      <c r="B1113" s="52" t="s">
        <v>2283</v>
      </c>
      <c r="C1113" s="44" t="s">
        <v>2304</v>
      </c>
      <c r="D1113" s="51" t="s">
        <v>49</v>
      </c>
      <c r="E1113" s="53">
        <v>10</v>
      </c>
      <c r="F1113" s="53"/>
      <c r="G1113" s="53"/>
      <c r="H1113" s="53"/>
      <c r="I1113" s="53">
        <f>+E1113+F1113-G1113</f>
        <v>10</v>
      </c>
      <c r="J1113" s="53"/>
      <c r="K1113" s="54">
        <v>8720.2000000000007</v>
      </c>
      <c r="L1113" s="54">
        <f t="shared" si="0"/>
        <v>87202</v>
      </c>
      <c r="M1113" s="8"/>
      <c r="N1113" s="8"/>
      <c r="O1113" s="9" t="s">
        <v>71</v>
      </c>
      <c r="P1113" s="10"/>
    </row>
    <row r="1114" spans="1:16" ht="49.5" customHeight="1">
      <c r="A1114" s="51" t="s">
        <v>2305</v>
      </c>
      <c r="B1114" s="52" t="s">
        <v>2283</v>
      </c>
      <c r="C1114" s="44" t="s">
        <v>2306</v>
      </c>
      <c r="D1114" s="51" t="s">
        <v>49</v>
      </c>
      <c r="E1114" s="53">
        <v>2</v>
      </c>
      <c r="F1114" s="53"/>
      <c r="G1114" s="53"/>
      <c r="H1114" s="53"/>
      <c r="I1114" s="53">
        <f>+E1114+F1114-G1114</f>
        <v>2</v>
      </c>
      <c r="J1114" s="53"/>
      <c r="K1114" s="54">
        <v>8720</v>
      </c>
      <c r="L1114" s="54">
        <f t="shared" si="0"/>
        <v>17440</v>
      </c>
      <c r="M1114" s="8"/>
      <c r="N1114" s="8"/>
      <c r="O1114" s="9" t="s">
        <v>71</v>
      </c>
      <c r="P1114" s="10"/>
    </row>
    <row r="1115" spans="1:16" ht="49.5" customHeight="1">
      <c r="A1115" s="51" t="s">
        <v>2307</v>
      </c>
      <c r="B1115" s="52" t="s">
        <v>2283</v>
      </c>
      <c r="C1115" s="44" t="s">
        <v>2308</v>
      </c>
      <c r="D1115" s="51" t="s">
        <v>49</v>
      </c>
      <c r="E1115" s="53">
        <v>280</v>
      </c>
      <c r="F1115" s="53"/>
      <c r="G1115" s="53"/>
      <c r="H1115" s="53"/>
      <c r="I1115" s="53">
        <f>+E1115+F1115-G1115</f>
        <v>280</v>
      </c>
      <c r="J1115" s="53"/>
      <c r="K1115" s="54">
        <v>1.85</v>
      </c>
      <c r="L1115" s="54">
        <f t="shared" si="0"/>
        <v>518</v>
      </c>
      <c r="M1115" s="8"/>
      <c r="N1115" s="8"/>
      <c r="O1115" s="9" t="s">
        <v>17</v>
      </c>
      <c r="P1115" s="10"/>
    </row>
    <row r="1116" spans="1:16" ht="49.5" customHeight="1">
      <c r="A1116" s="51" t="s">
        <v>2309</v>
      </c>
      <c r="B1116" s="52">
        <v>45791</v>
      </c>
      <c r="C1116" s="44" t="s">
        <v>2310</v>
      </c>
      <c r="D1116" s="51" t="s">
        <v>49</v>
      </c>
      <c r="E1116" s="53">
        <v>0</v>
      </c>
      <c r="F1116" s="53"/>
      <c r="G1116" s="53"/>
      <c r="H1116" s="53"/>
      <c r="I1116" s="53">
        <f>+E1116+F1116-G1116</f>
        <v>0</v>
      </c>
      <c r="J1116" s="53"/>
      <c r="K1116" s="54"/>
      <c r="L1116" s="54">
        <f t="shared" si="0"/>
        <v>0</v>
      </c>
      <c r="M1116" s="8"/>
      <c r="N1116" s="8"/>
      <c r="O1116" s="9"/>
      <c r="P1116" s="10"/>
    </row>
    <row r="1117" spans="1:16" ht="49.5" customHeight="1">
      <c r="A1117" s="51" t="s">
        <v>2311</v>
      </c>
      <c r="B1117" s="52" t="s">
        <v>2283</v>
      </c>
      <c r="C1117" s="44" t="s">
        <v>2312</v>
      </c>
      <c r="D1117" s="51" t="s">
        <v>49</v>
      </c>
      <c r="E1117" s="53">
        <v>105</v>
      </c>
      <c r="F1117" s="53"/>
      <c r="G1117" s="53"/>
      <c r="H1117" s="53"/>
      <c r="I1117" s="53">
        <f>+E1117+F1117-G1117</f>
        <v>105</v>
      </c>
      <c r="J1117" s="53"/>
      <c r="K1117" s="54">
        <v>1.96</v>
      </c>
      <c r="L1117" s="54">
        <f t="shared" si="0"/>
        <v>205.79999999999998</v>
      </c>
      <c r="M1117" s="8"/>
      <c r="N1117" s="8"/>
      <c r="O1117" s="9" t="s">
        <v>17</v>
      </c>
      <c r="P1117" s="10"/>
    </row>
    <row r="1118" spans="1:16" ht="49.5" customHeight="1">
      <c r="A1118" s="51" t="s">
        <v>2313</v>
      </c>
      <c r="B1118" s="52" t="s">
        <v>2283</v>
      </c>
      <c r="C1118" s="44" t="s">
        <v>2314</v>
      </c>
      <c r="D1118" s="51" t="s">
        <v>49</v>
      </c>
      <c r="E1118" s="53">
        <v>0</v>
      </c>
      <c r="F1118" s="53"/>
      <c r="G1118" s="53"/>
      <c r="H1118" s="53"/>
      <c r="I1118" s="53">
        <f>+E1118+F1118-G1118</f>
        <v>0</v>
      </c>
      <c r="J1118" s="53"/>
      <c r="K1118" s="54">
        <v>5.27</v>
      </c>
      <c r="L1118" s="54">
        <f t="shared" si="0"/>
        <v>0</v>
      </c>
      <c r="M1118" s="8"/>
      <c r="N1118" s="8"/>
      <c r="O1118" s="9" t="s">
        <v>17</v>
      </c>
      <c r="P1118" s="10"/>
    </row>
    <row r="1119" spans="1:16" ht="49.5" customHeight="1">
      <c r="A1119" s="51" t="s">
        <v>2315</v>
      </c>
      <c r="B1119" s="52" t="s">
        <v>2283</v>
      </c>
      <c r="C1119" s="44" t="s">
        <v>2316</v>
      </c>
      <c r="D1119" s="51" t="s">
        <v>49</v>
      </c>
      <c r="E1119" s="53">
        <v>0</v>
      </c>
      <c r="F1119" s="53"/>
      <c r="G1119" s="53"/>
      <c r="H1119" s="53"/>
      <c r="I1119" s="53">
        <f>+E1119+F1119-G1119</f>
        <v>0</v>
      </c>
      <c r="J1119" s="53"/>
      <c r="K1119" s="54">
        <v>1.08</v>
      </c>
      <c r="L1119" s="54">
        <f t="shared" si="0"/>
        <v>0</v>
      </c>
      <c r="M1119" s="8"/>
      <c r="N1119" s="8"/>
      <c r="O1119" s="9" t="s">
        <v>17</v>
      </c>
      <c r="P1119" s="10"/>
    </row>
    <row r="1120" spans="1:16" ht="49.5" customHeight="1">
      <c r="A1120" s="51" t="s">
        <v>2317</v>
      </c>
      <c r="B1120" s="52" t="s">
        <v>2283</v>
      </c>
      <c r="C1120" s="44" t="s">
        <v>2318</v>
      </c>
      <c r="D1120" s="51" t="s">
        <v>49</v>
      </c>
      <c r="E1120" s="53">
        <v>3</v>
      </c>
      <c r="F1120" s="53"/>
      <c r="G1120" s="53"/>
      <c r="H1120" s="53"/>
      <c r="I1120" s="53">
        <f>+E1120+F1120-G1120</f>
        <v>3</v>
      </c>
      <c r="J1120" s="53"/>
      <c r="K1120" s="54">
        <v>1.06</v>
      </c>
      <c r="L1120" s="54">
        <f t="shared" si="0"/>
        <v>3.18</v>
      </c>
      <c r="M1120" s="8"/>
      <c r="N1120" s="8"/>
      <c r="O1120" s="9" t="s">
        <v>17</v>
      </c>
      <c r="P1120" s="10"/>
    </row>
    <row r="1121" spans="1:16" ht="49.5" customHeight="1">
      <c r="A1121" s="51" t="s">
        <v>2319</v>
      </c>
      <c r="B1121" s="52">
        <v>45811</v>
      </c>
      <c r="C1121" s="44" t="s">
        <v>2320</v>
      </c>
      <c r="D1121" s="51" t="s">
        <v>49</v>
      </c>
      <c r="E1121" s="53">
        <v>951</v>
      </c>
      <c r="F1121" s="53"/>
      <c r="G1121" s="53"/>
      <c r="H1121" s="53"/>
      <c r="I1121" s="53">
        <f>+E1121+F1121-G1121</f>
        <v>951</v>
      </c>
      <c r="J1121" s="53"/>
      <c r="K1121" s="54">
        <v>2.173</v>
      </c>
      <c r="L1121" s="54">
        <f t="shared" si="0"/>
        <v>2066.5230000000001</v>
      </c>
      <c r="M1121" s="8"/>
      <c r="N1121" s="8"/>
      <c r="O1121" s="9" t="s">
        <v>17</v>
      </c>
      <c r="P1121" s="10"/>
    </row>
    <row r="1122" spans="1:16" ht="49.5" customHeight="1">
      <c r="A1122" s="51" t="s">
        <v>2321</v>
      </c>
      <c r="B1122" s="55">
        <v>45814</v>
      </c>
      <c r="C1122" s="44" t="s">
        <v>2322</v>
      </c>
      <c r="D1122" s="51" t="s">
        <v>49</v>
      </c>
      <c r="E1122" s="53">
        <v>875</v>
      </c>
      <c r="F1122" s="53"/>
      <c r="G1122" s="53">
        <f>50+46</f>
        <v>96</v>
      </c>
      <c r="H1122" s="53"/>
      <c r="I1122" s="53">
        <f>+E1122+F1122-G1122</f>
        <v>779</v>
      </c>
      <c r="J1122" s="53"/>
      <c r="K1122" s="54">
        <v>2</v>
      </c>
      <c r="L1122" s="54">
        <f t="shared" si="0"/>
        <v>1558</v>
      </c>
      <c r="M1122" s="8"/>
      <c r="N1122" s="8"/>
      <c r="O1122" s="9" t="s">
        <v>24</v>
      </c>
      <c r="P1122" s="10"/>
    </row>
    <row r="1123" spans="1:16" ht="49.5" customHeight="1">
      <c r="A1123" s="51" t="s">
        <v>2323</v>
      </c>
      <c r="B1123" s="55">
        <v>45783</v>
      </c>
      <c r="C1123" s="44" t="s">
        <v>2324</v>
      </c>
      <c r="D1123" s="56" t="s">
        <v>49</v>
      </c>
      <c r="E1123" s="53">
        <v>1000</v>
      </c>
      <c r="F1123" s="53"/>
      <c r="G1123" s="53"/>
      <c r="H1123" s="53"/>
      <c r="I1123" s="53">
        <f>+E1123+F1123-G1123</f>
        <v>1000</v>
      </c>
      <c r="J1123" s="53"/>
      <c r="K1123" s="54">
        <v>0.99946000000000002</v>
      </c>
      <c r="L1123" s="54">
        <f t="shared" si="0"/>
        <v>999.46</v>
      </c>
      <c r="M1123" s="8"/>
      <c r="N1123" s="8"/>
      <c r="O1123" s="9" t="s">
        <v>17</v>
      </c>
      <c r="P1123" s="10"/>
    </row>
    <row r="1124" spans="1:16" ht="49.5" customHeight="1">
      <c r="A1124" s="51" t="s">
        <v>2325</v>
      </c>
      <c r="B1124" s="52">
        <v>45814</v>
      </c>
      <c r="C1124" s="44" t="s">
        <v>2326</v>
      </c>
      <c r="D1124" s="51" t="s">
        <v>49</v>
      </c>
      <c r="E1124" s="53">
        <v>1000</v>
      </c>
      <c r="F1124" s="53"/>
      <c r="G1124" s="53">
        <v>50</v>
      </c>
      <c r="H1124" s="53"/>
      <c r="I1124" s="53">
        <f>+E1124+F1124-G1124</f>
        <v>950</v>
      </c>
      <c r="J1124" s="53"/>
      <c r="K1124" s="54">
        <v>1.0860000000000001</v>
      </c>
      <c r="L1124" s="54">
        <f t="shared" si="0"/>
        <v>1031.7</v>
      </c>
      <c r="M1124" s="8"/>
      <c r="N1124" s="8"/>
      <c r="O1124" s="9" t="s">
        <v>17</v>
      </c>
      <c r="P1124" s="10"/>
    </row>
    <row r="1125" spans="1:16" ht="49.5" customHeight="1">
      <c r="A1125" s="51" t="s">
        <v>2327</v>
      </c>
      <c r="B1125" s="55">
        <v>45783</v>
      </c>
      <c r="C1125" s="44" t="s">
        <v>2328</v>
      </c>
      <c r="D1125" s="56" t="s">
        <v>49</v>
      </c>
      <c r="E1125" s="53">
        <v>910</v>
      </c>
      <c r="F1125" s="53"/>
      <c r="G1125" s="53">
        <v>23</v>
      </c>
      <c r="H1125" s="53"/>
      <c r="I1125" s="53">
        <f>+E1125+F1125-G1125</f>
        <v>887</v>
      </c>
      <c r="J1125" s="53"/>
      <c r="K1125" s="54">
        <v>1.4985999999999999</v>
      </c>
      <c r="L1125" s="54">
        <f t="shared" si="0"/>
        <v>1329.2582</v>
      </c>
      <c r="M1125" s="8"/>
      <c r="N1125" s="8"/>
      <c r="O1125" s="9" t="s">
        <v>17</v>
      </c>
      <c r="P1125" s="10"/>
    </row>
    <row r="1126" spans="1:16" ht="49.5" customHeight="1">
      <c r="A1126" s="51" t="s">
        <v>2329</v>
      </c>
      <c r="B1126" s="52">
        <v>45811</v>
      </c>
      <c r="C1126" s="44" t="s">
        <v>2330</v>
      </c>
      <c r="D1126" s="51" t="s">
        <v>49</v>
      </c>
      <c r="E1126" s="53">
        <v>990</v>
      </c>
      <c r="F1126" s="53"/>
      <c r="G1126" s="53"/>
      <c r="H1126" s="53"/>
      <c r="I1126" s="53">
        <f>+E1126+F1126-G1126</f>
        <v>990</v>
      </c>
      <c r="J1126" s="53"/>
      <c r="K1126" s="54">
        <v>1.9550000000000001</v>
      </c>
      <c r="L1126" s="54">
        <f t="shared" si="0"/>
        <v>1935.45</v>
      </c>
      <c r="M1126" s="8"/>
      <c r="N1126" s="8"/>
      <c r="O1126" s="9" t="s">
        <v>17</v>
      </c>
      <c r="P1126" s="10"/>
    </row>
    <row r="1127" spans="1:16" ht="49.5" customHeight="1">
      <c r="A1127" s="51" t="s">
        <v>2331</v>
      </c>
      <c r="B1127" s="52" t="s">
        <v>2283</v>
      </c>
      <c r="C1127" s="44" t="s">
        <v>2332</v>
      </c>
      <c r="D1127" s="51" t="s">
        <v>49</v>
      </c>
      <c r="E1127" s="53">
        <v>100</v>
      </c>
      <c r="F1127" s="53"/>
      <c r="G1127" s="53"/>
      <c r="H1127" s="53"/>
      <c r="I1127" s="53">
        <f>+E1127+F1127-G1127</f>
        <v>100</v>
      </c>
      <c r="J1127" s="53"/>
      <c r="K1127" s="54">
        <v>69</v>
      </c>
      <c r="L1127" s="54">
        <f t="shared" si="0"/>
        <v>6900</v>
      </c>
      <c r="M1127" s="8"/>
      <c r="N1127" s="8"/>
      <c r="O1127" s="9" t="s">
        <v>17</v>
      </c>
      <c r="P1127" s="10"/>
    </row>
    <row r="1128" spans="1:16" ht="49.5" customHeight="1">
      <c r="A1128" s="51" t="s">
        <v>2333</v>
      </c>
      <c r="B1128" s="55">
        <v>45814</v>
      </c>
      <c r="C1128" s="44" t="s">
        <v>2334</v>
      </c>
      <c r="D1128" s="51" t="s">
        <v>49</v>
      </c>
      <c r="E1128" s="53">
        <v>25</v>
      </c>
      <c r="F1128" s="53"/>
      <c r="G1128" s="53"/>
      <c r="H1128" s="53"/>
      <c r="I1128" s="53">
        <f>+E1128+F1128-G1128</f>
        <v>25</v>
      </c>
      <c r="J1128" s="53"/>
      <c r="K1128" s="54">
        <v>1128.08</v>
      </c>
      <c r="L1128" s="54">
        <f t="shared" si="0"/>
        <v>28202</v>
      </c>
      <c r="M1128" s="8"/>
      <c r="N1128" s="8"/>
      <c r="O1128" s="9" t="s">
        <v>17</v>
      </c>
      <c r="P1128" s="10"/>
    </row>
    <row r="1129" spans="1:16" ht="49.5" customHeight="1">
      <c r="A1129" s="51" t="s">
        <v>2335</v>
      </c>
      <c r="B1129" s="52" t="s">
        <v>2283</v>
      </c>
      <c r="C1129" s="44" t="s">
        <v>2336</v>
      </c>
      <c r="D1129" s="51" t="s">
        <v>49</v>
      </c>
      <c r="E1129" s="53">
        <v>10</v>
      </c>
      <c r="F1129" s="53"/>
      <c r="G1129" s="53"/>
      <c r="H1129" s="53"/>
      <c r="I1129" s="53">
        <f>+E1129+F1129-G1129</f>
        <v>10</v>
      </c>
      <c r="J1129" s="53"/>
      <c r="K1129" s="54">
        <v>44.84</v>
      </c>
      <c r="L1129" s="54">
        <f t="shared" si="0"/>
        <v>448.40000000000003</v>
      </c>
      <c r="M1129" s="8"/>
      <c r="N1129" s="8"/>
      <c r="O1129" s="9" t="s">
        <v>240</v>
      </c>
      <c r="P1129" s="10"/>
    </row>
    <row r="1130" spans="1:16" ht="49.5" customHeight="1">
      <c r="A1130" s="51" t="s">
        <v>2337</v>
      </c>
      <c r="B1130" s="52" t="s">
        <v>2283</v>
      </c>
      <c r="C1130" s="44" t="s">
        <v>2338</v>
      </c>
      <c r="D1130" s="51" t="s">
        <v>49</v>
      </c>
      <c r="E1130" s="53">
        <v>2</v>
      </c>
      <c r="F1130" s="53"/>
      <c r="G1130" s="53"/>
      <c r="H1130" s="53"/>
      <c r="I1130" s="53">
        <f>+E1130+F1130-G1130</f>
        <v>2</v>
      </c>
      <c r="J1130" s="53"/>
      <c r="K1130" s="54"/>
      <c r="L1130" s="54">
        <f t="shared" si="0"/>
        <v>0</v>
      </c>
      <c r="M1130" s="8"/>
      <c r="N1130" s="8"/>
      <c r="O1130" s="9" t="s">
        <v>24</v>
      </c>
      <c r="P1130" s="10"/>
    </row>
    <row r="1131" spans="1:16" ht="49.5" customHeight="1">
      <c r="A1131" s="51" t="s">
        <v>2339</v>
      </c>
      <c r="B1131" s="52" t="s">
        <v>2283</v>
      </c>
      <c r="C1131" s="44" t="s">
        <v>2340</v>
      </c>
      <c r="D1131" s="51" t="s">
        <v>49</v>
      </c>
      <c r="E1131" s="53">
        <v>6</v>
      </c>
      <c r="F1131" s="53"/>
      <c r="G1131" s="53"/>
      <c r="H1131" s="53"/>
      <c r="I1131" s="53">
        <f>+E1131+F1131-G1131</f>
        <v>6</v>
      </c>
      <c r="J1131" s="53"/>
      <c r="K1131" s="54">
        <v>1177.05</v>
      </c>
      <c r="L1131" s="54">
        <f t="shared" si="0"/>
        <v>7062.2999999999993</v>
      </c>
      <c r="M1131" s="8"/>
      <c r="N1131" s="8"/>
      <c r="O1131" s="9" t="s">
        <v>104</v>
      </c>
      <c r="P1131" s="10"/>
    </row>
    <row r="1132" spans="1:16" ht="49.5" customHeight="1">
      <c r="A1132" s="51" t="s">
        <v>2341</v>
      </c>
      <c r="B1132" s="52" t="s">
        <v>975</v>
      </c>
      <c r="C1132" s="44" t="s">
        <v>2342</v>
      </c>
      <c r="D1132" s="51" t="s">
        <v>49</v>
      </c>
      <c r="E1132" s="53">
        <v>0</v>
      </c>
      <c r="F1132" s="53"/>
      <c r="G1132" s="53"/>
      <c r="H1132" s="53"/>
      <c r="I1132" s="53">
        <f>+E1132+F1132-G1132</f>
        <v>0</v>
      </c>
      <c r="J1132" s="53"/>
      <c r="K1132" s="54"/>
      <c r="L1132" s="54">
        <f t="shared" si="0"/>
        <v>0</v>
      </c>
      <c r="M1132" s="8"/>
      <c r="N1132" s="8">
        <f t="shared" ref="N1132:N1136" si="4">+I1132*M1132</f>
        <v>0</v>
      </c>
      <c r="O1132" s="9" t="s">
        <v>240</v>
      </c>
      <c r="P1132" s="10"/>
    </row>
    <row r="1133" spans="1:16" ht="49.5" customHeight="1">
      <c r="A1133" s="51" t="s">
        <v>2343</v>
      </c>
      <c r="B1133" s="52" t="s">
        <v>975</v>
      </c>
      <c r="C1133" s="44" t="s">
        <v>2344</v>
      </c>
      <c r="D1133" s="51" t="s">
        <v>49</v>
      </c>
      <c r="E1133" s="53">
        <v>0</v>
      </c>
      <c r="F1133" s="53"/>
      <c r="G1133" s="53"/>
      <c r="H1133" s="53"/>
      <c r="I1133" s="53">
        <f>+E1133+F1133-G1133</f>
        <v>0</v>
      </c>
      <c r="J1133" s="53"/>
      <c r="K1133" s="54"/>
      <c r="L1133" s="54">
        <f t="shared" si="0"/>
        <v>0</v>
      </c>
      <c r="M1133" s="8"/>
      <c r="N1133" s="8">
        <f t="shared" si="4"/>
        <v>0</v>
      </c>
      <c r="O1133" s="9" t="s">
        <v>240</v>
      </c>
      <c r="P1133" s="10"/>
    </row>
    <row r="1134" spans="1:16" ht="49.5" customHeight="1">
      <c r="A1134" s="51" t="s">
        <v>2345</v>
      </c>
      <c r="B1134" s="52" t="s">
        <v>600</v>
      </c>
      <c r="C1134" s="44" t="s">
        <v>2346</v>
      </c>
      <c r="D1134" s="51" t="s">
        <v>49</v>
      </c>
      <c r="E1134" s="53">
        <v>0</v>
      </c>
      <c r="F1134" s="53"/>
      <c r="G1134" s="53"/>
      <c r="H1134" s="53"/>
      <c r="I1134" s="53">
        <f>+E1134+F1134-G1134</f>
        <v>0</v>
      </c>
      <c r="J1134" s="53"/>
      <c r="K1134" s="54"/>
      <c r="L1134" s="54">
        <f t="shared" si="0"/>
        <v>0</v>
      </c>
      <c r="M1134" s="8"/>
      <c r="N1134" s="8">
        <f t="shared" si="4"/>
        <v>0</v>
      </c>
      <c r="O1134" s="9" t="s">
        <v>240</v>
      </c>
      <c r="P1134" s="10"/>
    </row>
    <row r="1135" spans="1:16" ht="49.5" customHeight="1">
      <c r="A1135" s="51" t="s">
        <v>2347</v>
      </c>
      <c r="B1135" s="52" t="s">
        <v>882</v>
      </c>
      <c r="C1135" s="44" t="s">
        <v>2348</v>
      </c>
      <c r="D1135" s="51" t="s">
        <v>49</v>
      </c>
      <c r="E1135" s="53">
        <v>0</v>
      </c>
      <c r="F1135" s="53"/>
      <c r="G1135" s="53"/>
      <c r="H1135" s="53"/>
      <c r="I1135" s="53">
        <f>+E1135+F1135-G1135</f>
        <v>0</v>
      </c>
      <c r="J1135" s="53"/>
      <c r="K1135" s="54"/>
      <c r="L1135" s="54">
        <f t="shared" si="0"/>
        <v>0</v>
      </c>
      <c r="M1135" s="8"/>
      <c r="N1135" s="8">
        <f t="shared" si="4"/>
        <v>0</v>
      </c>
      <c r="O1135" s="9" t="s">
        <v>240</v>
      </c>
      <c r="P1135" s="10"/>
    </row>
    <row r="1136" spans="1:16" ht="49.5" customHeight="1">
      <c r="A1136" s="51" t="s">
        <v>2349</v>
      </c>
      <c r="B1136" s="52" t="s">
        <v>882</v>
      </c>
      <c r="C1136" s="44" t="s">
        <v>2350</v>
      </c>
      <c r="D1136" s="51" t="s">
        <v>49</v>
      </c>
      <c r="E1136" s="53">
        <v>0</v>
      </c>
      <c r="F1136" s="53"/>
      <c r="G1136" s="53"/>
      <c r="H1136" s="53"/>
      <c r="I1136" s="53">
        <f>+E1136+F1136-G1136</f>
        <v>0</v>
      </c>
      <c r="J1136" s="53"/>
      <c r="K1136" s="54"/>
      <c r="L1136" s="54">
        <f t="shared" si="0"/>
        <v>0</v>
      </c>
      <c r="M1136" s="8"/>
      <c r="N1136" s="8">
        <f t="shared" si="4"/>
        <v>0</v>
      </c>
      <c r="O1136" s="9" t="s">
        <v>240</v>
      </c>
      <c r="P1136" s="10"/>
    </row>
    <row r="1137" spans="1:16" ht="49.5" customHeight="1">
      <c r="A1137" s="51" t="s">
        <v>2351</v>
      </c>
      <c r="B1137" s="55" t="s">
        <v>111</v>
      </c>
      <c r="C1137" s="44" t="s">
        <v>2352</v>
      </c>
      <c r="D1137" s="51" t="s">
        <v>49</v>
      </c>
      <c r="E1137" s="53">
        <v>75</v>
      </c>
      <c r="F1137" s="53"/>
      <c r="G1137" s="53"/>
      <c r="H1137" s="53"/>
      <c r="I1137" s="53">
        <f>+E1137+F1137-G1137</f>
        <v>75</v>
      </c>
      <c r="J1137" s="53"/>
      <c r="K1137" s="54">
        <v>50.961799999999997</v>
      </c>
      <c r="L1137" s="54">
        <f t="shared" si="0"/>
        <v>3822.1349999999998</v>
      </c>
      <c r="M1137" s="8"/>
      <c r="N1137" s="8"/>
      <c r="O1137" s="9" t="s">
        <v>24</v>
      </c>
      <c r="P1137" s="10"/>
    </row>
    <row r="1138" spans="1:16" ht="49.5" customHeight="1">
      <c r="A1138" s="51" t="s">
        <v>2353</v>
      </c>
      <c r="B1138" s="52">
        <v>45797</v>
      </c>
      <c r="C1138" s="44" t="s">
        <v>2354</v>
      </c>
      <c r="D1138" s="51" t="s">
        <v>49</v>
      </c>
      <c r="E1138" s="53">
        <v>25</v>
      </c>
      <c r="F1138" s="53"/>
      <c r="G1138" s="53"/>
      <c r="H1138" s="53"/>
      <c r="I1138" s="53">
        <f>+E1138+F1138-G1138</f>
        <v>25</v>
      </c>
      <c r="J1138" s="53"/>
      <c r="K1138" s="54">
        <v>531</v>
      </c>
      <c r="L1138" s="54">
        <f t="shared" si="0"/>
        <v>13275</v>
      </c>
      <c r="M1138" s="8"/>
      <c r="N1138" s="8"/>
      <c r="O1138" s="9" t="s">
        <v>50</v>
      </c>
      <c r="P1138" s="10"/>
    </row>
    <row r="1139" spans="1:16" ht="49.5" customHeight="1">
      <c r="A1139" s="51" t="s">
        <v>2355</v>
      </c>
      <c r="B1139" s="52">
        <v>45577</v>
      </c>
      <c r="C1139" s="44" t="s">
        <v>2356</v>
      </c>
      <c r="D1139" s="51" t="s">
        <v>49</v>
      </c>
      <c r="E1139" s="53">
        <v>1</v>
      </c>
      <c r="F1139" s="53"/>
      <c r="G1139" s="53"/>
      <c r="H1139" s="53"/>
      <c r="I1139" s="53">
        <f>+E1139+F1139-G1139</f>
        <v>1</v>
      </c>
      <c r="J1139" s="53"/>
      <c r="K1139" s="54">
        <v>635</v>
      </c>
      <c r="L1139" s="54">
        <f t="shared" si="0"/>
        <v>635</v>
      </c>
      <c r="M1139" s="8"/>
      <c r="N1139" s="8"/>
      <c r="O1139" s="9" t="s">
        <v>50</v>
      </c>
      <c r="P1139" s="10"/>
    </row>
    <row r="1140" spans="1:16" ht="49.5" customHeight="1">
      <c r="A1140" s="51" t="s">
        <v>2357</v>
      </c>
      <c r="B1140" s="52" t="s">
        <v>1684</v>
      </c>
      <c r="C1140" s="44" t="s">
        <v>2358</v>
      </c>
      <c r="D1140" s="51" t="s">
        <v>49</v>
      </c>
      <c r="E1140" s="53">
        <v>0</v>
      </c>
      <c r="F1140" s="53"/>
      <c r="G1140" s="53"/>
      <c r="H1140" s="53"/>
      <c r="I1140" s="53">
        <f>+E1140+F1140-G1140</f>
        <v>0</v>
      </c>
      <c r="J1140" s="53"/>
      <c r="K1140" s="54"/>
      <c r="L1140" s="54">
        <f t="shared" si="0"/>
        <v>0</v>
      </c>
      <c r="M1140" s="8"/>
      <c r="N1140" s="8"/>
      <c r="O1140" s="9" t="s">
        <v>194</v>
      </c>
      <c r="P1140" s="10"/>
    </row>
    <row r="1141" spans="1:16" ht="49.5" customHeight="1">
      <c r="A1141" s="51" t="s">
        <v>2359</v>
      </c>
      <c r="B1141" s="52" t="s">
        <v>1684</v>
      </c>
      <c r="C1141" s="44" t="s">
        <v>2360</v>
      </c>
      <c r="D1141" s="51" t="s">
        <v>49</v>
      </c>
      <c r="E1141" s="53">
        <v>0</v>
      </c>
      <c r="F1141" s="53"/>
      <c r="G1141" s="53"/>
      <c r="H1141" s="53"/>
      <c r="I1141" s="53">
        <f>+E1141+F1141-G1141</f>
        <v>0</v>
      </c>
      <c r="J1141" s="53"/>
      <c r="K1141" s="54"/>
      <c r="L1141" s="54">
        <f t="shared" si="0"/>
        <v>0</v>
      </c>
      <c r="M1141" s="8"/>
      <c r="N1141" s="8"/>
      <c r="O1141" s="9" t="s">
        <v>194</v>
      </c>
      <c r="P1141" s="10"/>
    </row>
    <row r="1142" spans="1:16" ht="49.5" customHeight="1">
      <c r="A1142" s="51" t="s">
        <v>2361</v>
      </c>
      <c r="B1142" s="52">
        <v>45932</v>
      </c>
      <c r="C1142" s="44" t="s">
        <v>2362</v>
      </c>
      <c r="D1142" s="51" t="s">
        <v>49</v>
      </c>
      <c r="E1142" s="53">
        <v>8</v>
      </c>
      <c r="F1142" s="53"/>
      <c r="G1142" s="53"/>
      <c r="H1142" s="53"/>
      <c r="I1142" s="53">
        <f>+E1142+F1142-G1142</f>
        <v>8</v>
      </c>
      <c r="J1142" s="53"/>
      <c r="K1142" s="54">
        <v>95</v>
      </c>
      <c r="L1142" s="54">
        <f t="shared" si="0"/>
        <v>760</v>
      </c>
      <c r="M1142" s="8"/>
      <c r="N1142" s="8"/>
      <c r="O1142" s="9" t="s">
        <v>24</v>
      </c>
      <c r="P1142" s="10"/>
    </row>
    <row r="1143" spans="1:16" ht="49.5" customHeight="1">
      <c r="A1143" s="51" t="s">
        <v>2363</v>
      </c>
      <c r="B1143" s="52">
        <v>45799</v>
      </c>
      <c r="C1143" s="44" t="s">
        <v>2364</v>
      </c>
      <c r="D1143" s="51" t="s">
        <v>49</v>
      </c>
      <c r="E1143" s="53">
        <v>18</v>
      </c>
      <c r="F1143" s="53"/>
      <c r="G1143" s="53"/>
      <c r="H1143" s="53"/>
      <c r="I1143" s="53">
        <f>+E1143+F1143-G1143</f>
        <v>18</v>
      </c>
      <c r="J1143" s="53"/>
      <c r="K1143" s="54">
        <v>590</v>
      </c>
      <c r="L1143" s="54">
        <f t="shared" si="0"/>
        <v>10620</v>
      </c>
      <c r="M1143" s="8"/>
      <c r="N1143" s="8"/>
      <c r="O1143" s="9" t="s">
        <v>50</v>
      </c>
      <c r="P1143" s="10"/>
    </row>
    <row r="1144" spans="1:16" ht="49.5" customHeight="1">
      <c r="A1144" s="51" t="s">
        <v>2365</v>
      </c>
      <c r="B1144" s="55" t="s">
        <v>158</v>
      </c>
      <c r="C1144" s="44" t="s">
        <v>2366</v>
      </c>
      <c r="D1144" s="51" t="s">
        <v>49</v>
      </c>
      <c r="E1144" s="53">
        <v>38</v>
      </c>
      <c r="F1144" s="53"/>
      <c r="G1144" s="53"/>
      <c r="H1144" s="53"/>
      <c r="I1144" s="53">
        <f>+E1144+F1144-G1144</f>
        <v>38</v>
      </c>
      <c r="J1144" s="53"/>
      <c r="K1144" s="54">
        <v>92.78</v>
      </c>
      <c r="L1144" s="54">
        <f t="shared" si="0"/>
        <v>3525.64</v>
      </c>
      <c r="M1144" s="8"/>
      <c r="N1144" s="8"/>
      <c r="O1144" s="9" t="s">
        <v>24</v>
      </c>
      <c r="P1144" s="10"/>
    </row>
    <row r="1145" spans="1:16" ht="49.5" customHeight="1">
      <c r="A1145" s="51" t="s">
        <v>2367</v>
      </c>
      <c r="B1145" s="52">
        <v>45019</v>
      </c>
      <c r="C1145" s="44" t="s">
        <v>2368</v>
      </c>
      <c r="D1145" s="51" t="s">
        <v>49</v>
      </c>
      <c r="E1145" s="53">
        <v>28</v>
      </c>
      <c r="F1145" s="53"/>
      <c r="G1145" s="53"/>
      <c r="H1145" s="53"/>
      <c r="I1145" s="53">
        <f>+E1145+F1145-G1145</f>
        <v>28</v>
      </c>
      <c r="J1145" s="53"/>
      <c r="K1145" s="54">
        <v>696</v>
      </c>
      <c r="L1145" s="54">
        <f t="shared" si="0"/>
        <v>19488</v>
      </c>
      <c r="M1145" s="8"/>
      <c r="N1145" s="8"/>
      <c r="O1145" s="9" t="s">
        <v>24</v>
      </c>
      <c r="P1145" s="10"/>
    </row>
    <row r="1146" spans="1:16" ht="49.5" customHeight="1">
      <c r="A1146" s="51" t="s">
        <v>2369</v>
      </c>
      <c r="B1146" s="52" t="s">
        <v>2283</v>
      </c>
      <c r="C1146" s="44" t="s">
        <v>2370</v>
      </c>
      <c r="D1146" s="51" t="s">
        <v>49</v>
      </c>
      <c r="E1146" s="53">
        <v>119</v>
      </c>
      <c r="F1146" s="53"/>
      <c r="G1146" s="53">
        <f>4+3</f>
        <v>7</v>
      </c>
      <c r="H1146" s="53"/>
      <c r="I1146" s="53">
        <f>+E1146+F1146-G1146</f>
        <v>112</v>
      </c>
      <c r="J1146" s="53"/>
      <c r="K1146" s="54">
        <v>600</v>
      </c>
      <c r="L1146" s="54">
        <f t="shared" si="0"/>
        <v>67200</v>
      </c>
      <c r="M1146" s="8"/>
      <c r="N1146" s="8"/>
      <c r="O1146" s="9" t="s">
        <v>24</v>
      </c>
      <c r="P1146" s="10"/>
    </row>
    <row r="1147" spans="1:16" ht="49.5" customHeight="1">
      <c r="A1147" s="51" t="s">
        <v>2371</v>
      </c>
      <c r="B1147" s="52">
        <v>45804</v>
      </c>
      <c r="C1147" s="44" t="s">
        <v>2372</v>
      </c>
      <c r="D1147" s="51" t="s">
        <v>49</v>
      </c>
      <c r="E1147" s="53">
        <v>18</v>
      </c>
      <c r="F1147" s="53"/>
      <c r="G1147" s="53"/>
      <c r="H1147" s="53"/>
      <c r="I1147" s="53">
        <f>+E1147+F1147-G1147</f>
        <v>18</v>
      </c>
      <c r="J1147" s="53"/>
      <c r="K1147" s="54">
        <v>280</v>
      </c>
      <c r="L1147" s="54">
        <f t="shared" si="0"/>
        <v>5040</v>
      </c>
      <c r="M1147" s="8"/>
      <c r="N1147" s="8"/>
      <c r="O1147" s="9" t="s">
        <v>50</v>
      </c>
      <c r="P1147" s="10"/>
    </row>
    <row r="1148" spans="1:16" ht="49.5" customHeight="1">
      <c r="A1148" s="51" t="s">
        <v>2373</v>
      </c>
      <c r="B1148" s="52">
        <v>45804</v>
      </c>
      <c r="C1148" s="44" t="s">
        <v>2374</v>
      </c>
      <c r="D1148" s="51" t="s">
        <v>49</v>
      </c>
      <c r="E1148" s="53">
        <v>12</v>
      </c>
      <c r="F1148" s="53"/>
      <c r="G1148" s="53"/>
      <c r="H1148" s="53"/>
      <c r="I1148" s="53">
        <f>+E1148+F1148-G1148</f>
        <v>12</v>
      </c>
      <c r="J1148" s="53"/>
      <c r="K1148" s="54">
        <v>94</v>
      </c>
      <c r="L1148" s="54">
        <f t="shared" si="0"/>
        <v>1128</v>
      </c>
      <c r="M1148" s="8"/>
      <c r="N1148" s="8"/>
      <c r="O1148" s="9" t="s">
        <v>24</v>
      </c>
      <c r="P1148" s="10"/>
    </row>
    <row r="1149" spans="1:16" ht="49.5" customHeight="1">
      <c r="A1149" s="51" t="s">
        <v>2375</v>
      </c>
      <c r="B1149" s="52">
        <v>45804</v>
      </c>
      <c r="C1149" s="44" t="s">
        <v>2376</v>
      </c>
      <c r="D1149" s="51" t="s">
        <v>49</v>
      </c>
      <c r="E1149" s="53">
        <v>18</v>
      </c>
      <c r="F1149" s="53"/>
      <c r="G1149" s="53"/>
      <c r="H1149" s="53"/>
      <c r="I1149" s="53">
        <f>+E1149+F1149-G1149</f>
        <v>18</v>
      </c>
      <c r="J1149" s="53"/>
      <c r="K1149" s="54">
        <v>119</v>
      </c>
      <c r="L1149" s="54">
        <f t="shared" si="0"/>
        <v>2142</v>
      </c>
      <c r="M1149" s="8"/>
      <c r="N1149" s="8"/>
      <c r="O1149" s="9" t="s">
        <v>24</v>
      </c>
      <c r="P1149" s="10"/>
    </row>
    <row r="1150" spans="1:16" ht="49.5" customHeight="1">
      <c r="A1150" s="51" t="s">
        <v>2377</v>
      </c>
      <c r="B1150" s="52">
        <v>45653</v>
      </c>
      <c r="C1150" s="44" t="s">
        <v>2378</v>
      </c>
      <c r="D1150" s="51" t="s">
        <v>49</v>
      </c>
      <c r="E1150" s="53">
        <v>5</v>
      </c>
      <c r="F1150" s="53"/>
      <c r="G1150" s="53"/>
      <c r="H1150" s="53"/>
      <c r="I1150" s="53">
        <f>+E1150+F1150-G1150</f>
        <v>5</v>
      </c>
      <c r="J1150" s="53"/>
      <c r="K1150" s="54">
        <v>1800.5029999999999</v>
      </c>
      <c r="L1150" s="54">
        <f t="shared" si="0"/>
        <v>9002.5149999999994</v>
      </c>
      <c r="M1150" s="8"/>
      <c r="N1150" s="8"/>
      <c r="O1150" s="9" t="s">
        <v>50</v>
      </c>
      <c r="P1150" s="10"/>
    </row>
    <row r="1151" spans="1:16" ht="49.5" customHeight="1">
      <c r="A1151" s="51" t="s">
        <v>2379</v>
      </c>
      <c r="B1151" s="52">
        <v>45804</v>
      </c>
      <c r="C1151" s="44" t="s">
        <v>2380</v>
      </c>
      <c r="D1151" s="51" t="s">
        <v>49</v>
      </c>
      <c r="E1151" s="53">
        <v>29</v>
      </c>
      <c r="F1151" s="53"/>
      <c r="G1151" s="53"/>
      <c r="H1151" s="53"/>
      <c r="I1151" s="53">
        <f>+E1151+F1151-G1151</f>
        <v>29</v>
      </c>
      <c r="J1151" s="53"/>
      <c r="K1151" s="54">
        <v>391</v>
      </c>
      <c r="L1151" s="54">
        <f t="shared" si="0"/>
        <v>11339</v>
      </c>
      <c r="M1151" s="8"/>
      <c r="N1151" s="8"/>
      <c r="O1151" s="9" t="s">
        <v>50</v>
      </c>
      <c r="P1151" s="10"/>
    </row>
    <row r="1152" spans="1:16" ht="49.5" customHeight="1">
      <c r="A1152" s="51" t="s">
        <v>2381</v>
      </c>
      <c r="B1152" s="52">
        <v>45804</v>
      </c>
      <c r="C1152" s="44" t="s">
        <v>2382</v>
      </c>
      <c r="D1152" s="51" t="s">
        <v>49</v>
      </c>
      <c r="E1152" s="53">
        <v>35</v>
      </c>
      <c r="F1152" s="53"/>
      <c r="G1152" s="53"/>
      <c r="H1152" s="53"/>
      <c r="I1152" s="53">
        <f>+E1152+F1152-G1152</f>
        <v>35</v>
      </c>
      <c r="J1152" s="53"/>
      <c r="K1152" s="54">
        <v>199</v>
      </c>
      <c r="L1152" s="54">
        <f t="shared" si="0"/>
        <v>6965</v>
      </c>
      <c r="M1152" s="8"/>
      <c r="N1152" s="8"/>
      <c r="O1152" s="9" t="s">
        <v>50</v>
      </c>
      <c r="P1152" s="10"/>
    </row>
    <row r="1153" spans="1:16" ht="49.5" customHeight="1">
      <c r="A1153" s="51" t="s">
        <v>2383</v>
      </c>
      <c r="B1153" s="52">
        <v>45804</v>
      </c>
      <c r="C1153" s="44" t="s">
        <v>2384</v>
      </c>
      <c r="D1153" s="51" t="s">
        <v>49</v>
      </c>
      <c r="E1153" s="53">
        <v>11</v>
      </c>
      <c r="F1153" s="53"/>
      <c r="G1153" s="53"/>
      <c r="H1153" s="53"/>
      <c r="I1153" s="53">
        <f>+E1153+F1153-G1153</f>
        <v>11</v>
      </c>
      <c r="J1153" s="53"/>
      <c r="K1153" s="54">
        <v>863</v>
      </c>
      <c r="L1153" s="54">
        <f t="shared" si="0"/>
        <v>9493</v>
      </c>
      <c r="M1153" s="8"/>
      <c r="N1153" s="8"/>
      <c r="O1153" s="9" t="s">
        <v>50</v>
      </c>
      <c r="P1153" s="10"/>
    </row>
    <row r="1154" spans="1:16" ht="49.5" customHeight="1">
      <c r="A1154" s="51" t="s">
        <v>2385</v>
      </c>
      <c r="B1154" s="52">
        <v>45804</v>
      </c>
      <c r="C1154" s="44" t="s">
        <v>2386</v>
      </c>
      <c r="D1154" s="51" t="s">
        <v>49</v>
      </c>
      <c r="E1154" s="53">
        <v>36</v>
      </c>
      <c r="F1154" s="53"/>
      <c r="G1154" s="53"/>
      <c r="H1154" s="53"/>
      <c r="I1154" s="53">
        <f>+E1154+F1154-G1154</f>
        <v>36</v>
      </c>
      <c r="J1154" s="53"/>
      <c r="K1154" s="54">
        <v>266</v>
      </c>
      <c r="L1154" s="54">
        <f t="shared" si="0"/>
        <v>9576</v>
      </c>
      <c r="M1154" s="8"/>
      <c r="N1154" s="8"/>
      <c r="O1154" s="9" t="s">
        <v>50</v>
      </c>
      <c r="P1154" s="10"/>
    </row>
    <row r="1155" spans="1:16" ht="49.5" customHeight="1">
      <c r="A1155" s="51" t="s">
        <v>2387</v>
      </c>
      <c r="B1155" s="52"/>
      <c r="C1155" s="44" t="s">
        <v>2388</v>
      </c>
      <c r="D1155" s="51" t="s">
        <v>49</v>
      </c>
      <c r="E1155" s="53">
        <v>90</v>
      </c>
      <c r="F1155" s="53"/>
      <c r="G1155" s="53"/>
      <c r="H1155" s="53"/>
      <c r="I1155" s="53">
        <f>+E1155+F1155-G1155</f>
        <v>90</v>
      </c>
      <c r="J1155" s="53"/>
      <c r="K1155" s="54">
        <v>47.2</v>
      </c>
      <c r="L1155" s="54">
        <f t="shared" si="0"/>
        <v>4248</v>
      </c>
      <c r="M1155" s="8"/>
      <c r="N1155" s="8"/>
      <c r="O1155" s="9" t="s">
        <v>17</v>
      </c>
      <c r="P1155" s="10"/>
    </row>
    <row r="1156" spans="1:16" ht="49.5" customHeight="1">
      <c r="A1156" s="51" t="s">
        <v>2389</v>
      </c>
      <c r="B1156" s="52"/>
      <c r="C1156" s="44" t="s">
        <v>2390</v>
      </c>
      <c r="D1156" s="51" t="s">
        <v>49</v>
      </c>
      <c r="E1156" s="53">
        <v>2</v>
      </c>
      <c r="F1156" s="53"/>
      <c r="G1156" s="53"/>
      <c r="H1156" s="53"/>
      <c r="I1156" s="53">
        <f>+E1156+F1156-G1156</f>
        <v>2</v>
      </c>
      <c r="J1156" s="53"/>
      <c r="K1156" s="54">
        <v>680</v>
      </c>
      <c r="L1156" s="54">
        <f t="shared" si="0"/>
        <v>1360</v>
      </c>
      <c r="M1156" s="8"/>
      <c r="N1156" s="8"/>
      <c r="O1156" s="9" t="s">
        <v>240</v>
      </c>
      <c r="P1156" s="10"/>
    </row>
    <row r="1157" spans="1:16" ht="49.5" customHeight="1">
      <c r="A1157" s="51" t="s">
        <v>2391</v>
      </c>
      <c r="B1157" s="52" t="s">
        <v>97</v>
      </c>
      <c r="C1157" s="44" t="s">
        <v>2392</v>
      </c>
      <c r="D1157" s="51" t="s">
        <v>49</v>
      </c>
      <c r="E1157" s="53">
        <v>1</v>
      </c>
      <c r="F1157" s="53"/>
      <c r="G1157" s="53"/>
      <c r="H1157" s="53"/>
      <c r="I1157" s="53">
        <f>+E1157+F1157-G1157</f>
        <v>1</v>
      </c>
      <c r="J1157" s="53"/>
      <c r="K1157" s="54">
        <v>30</v>
      </c>
      <c r="L1157" s="54">
        <f t="shared" si="0"/>
        <v>30</v>
      </c>
      <c r="M1157" s="8"/>
      <c r="N1157" s="8"/>
      <c r="O1157" s="9" t="s">
        <v>50</v>
      </c>
      <c r="P1157" s="10"/>
    </row>
    <row r="1158" spans="1:16" ht="49.5" customHeight="1">
      <c r="A1158" s="51" t="s">
        <v>2393</v>
      </c>
      <c r="B1158" s="52" t="s">
        <v>855</v>
      </c>
      <c r="C1158" s="44" t="s">
        <v>2394</v>
      </c>
      <c r="D1158" s="51" t="s">
        <v>49</v>
      </c>
      <c r="E1158" s="53">
        <v>76</v>
      </c>
      <c r="F1158" s="53"/>
      <c r="G1158" s="53"/>
      <c r="H1158" s="53"/>
      <c r="I1158" s="53">
        <f>+E1158+F1158-G1158</f>
        <v>76</v>
      </c>
      <c r="J1158" s="53"/>
      <c r="K1158" s="54">
        <v>29.16</v>
      </c>
      <c r="L1158" s="54">
        <f t="shared" si="0"/>
        <v>2216.16</v>
      </c>
      <c r="M1158" s="8"/>
      <c r="N1158" s="8"/>
      <c r="O1158" s="9" t="s">
        <v>50</v>
      </c>
      <c r="P1158" s="10"/>
    </row>
    <row r="1159" spans="1:16" ht="49.5" customHeight="1">
      <c r="A1159" s="51" t="s">
        <v>2395</v>
      </c>
      <c r="B1159" s="52" t="s">
        <v>855</v>
      </c>
      <c r="C1159" s="44" t="s">
        <v>2396</v>
      </c>
      <c r="D1159" s="51" t="s">
        <v>49</v>
      </c>
      <c r="E1159" s="53">
        <v>8</v>
      </c>
      <c r="F1159" s="53"/>
      <c r="G1159" s="53"/>
      <c r="H1159" s="53"/>
      <c r="I1159" s="53">
        <f>+E1159+F1159-G1159</f>
        <v>8</v>
      </c>
      <c r="J1159" s="53"/>
      <c r="K1159" s="54">
        <v>60</v>
      </c>
      <c r="L1159" s="54">
        <f t="shared" si="0"/>
        <v>480</v>
      </c>
      <c r="M1159" s="8"/>
      <c r="N1159" s="8"/>
      <c r="O1159" s="9" t="s">
        <v>50</v>
      </c>
      <c r="P1159" s="10"/>
    </row>
    <row r="1160" spans="1:16" ht="49.5" customHeight="1">
      <c r="A1160" s="51" t="s">
        <v>2397</v>
      </c>
      <c r="B1160" s="52" t="s">
        <v>855</v>
      </c>
      <c r="C1160" s="44" t="s">
        <v>2398</v>
      </c>
      <c r="D1160" s="51" t="s">
        <v>49</v>
      </c>
      <c r="E1160" s="53">
        <v>0</v>
      </c>
      <c r="F1160" s="53"/>
      <c r="G1160" s="53"/>
      <c r="H1160" s="53"/>
      <c r="I1160" s="53">
        <f>+E1160+F1160-G1160</f>
        <v>0</v>
      </c>
      <c r="J1160" s="53"/>
      <c r="K1160" s="54">
        <v>129</v>
      </c>
      <c r="L1160" s="54">
        <f t="shared" si="0"/>
        <v>0</v>
      </c>
      <c r="M1160" s="8"/>
      <c r="N1160" s="8"/>
      <c r="O1160" s="9" t="s">
        <v>50</v>
      </c>
      <c r="P1160" s="10"/>
    </row>
    <row r="1161" spans="1:16" ht="49.5" customHeight="1">
      <c r="A1161" s="51" t="s">
        <v>2399</v>
      </c>
      <c r="B1161" s="52" t="s">
        <v>855</v>
      </c>
      <c r="C1161" s="44" t="s">
        <v>2400</v>
      </c>
      <c r="D1161" s="51" t="s">
        <v>49</v>
      </c>
      <c r="E1161" s="53">
        <v>9</v>
      </c>
      <c r="F1161" s="53"/>
      <c r="G1161" s="53"/>
      <c r="H1161" s="53"/>
      <c r="I1161" s="53">
        <f>+E1161+F1161-G1161</f>
        <v>9</v>
      </c>
      <c r="J1161" s="53"/>
      <c r="K1161" s="54">
        <v>53</v>
      </c>
      <c r="L1161" s="54">
        <f t="shared" si="0"/>
        <v>477</v>
      </c>
      <c r="M1161" s="8"/>
      <c r="N1161" s="8"/>
      <c r="O1161" s="9" t="s">
        <v>50</v>
      </c>
      <c r="P1161" s="10"/>
    </row>
    <row r="1162" spans="1:16" ht="49.5" customHeight="1">
      <c r="A1162" s="51" t="s">
        <v>2401</v>
      </c>
      <c r="B1162" s="52" t="s">
        <v>855</v>
      </c>
      <c r="C1162" s="44" t="s">
        <v>2402</v>
      </c>
      <c r="D1162" s="51" t="s">
        <v>49</v>
      </c>
      <c r="E1162" s="53">
        <v>3</v>
      </c>
      <c r="F1162" s="53"/>
      <c r="G1162" s="53"/>
      <c r="H1162" s="53"/>
      <c r="I1162" s="53">
        <f>+E1162+F1162-G1162</f>
        <v>3</v>
      </c>
      <c r="J1162" s="53"/>
      <c r="K1162" s="54">
        <v>50.11</v>
      </c>
      <c r="L1162" s="54">
        <f t="shared" si="0"/>
        <v>150.32999999999998</v>
      </c>
      <c r="M1162" s="8"/>
      <c r="N1162" s="8"/>
      <c r="O1162" s="9" t="s">
        <v>50</v>
      </c>
      <c r="P1162" s="10"/>
    </row>
    <row r="1163" spans="1:16" ht="49.5" customHeight="1">
      <c r="A1163" s="51" t="s">
        <v>2403</v>
      </c>
      <c r="B1163" s="52" t="s">
        <v>855</v>
      </c>
      <c r="C1163" s="44" t="s">
        <v>2404</v>
      </c>
      <c r="D1163" s="51" t="s">
        <v>49</v>
      </c>
      <c r="E1163" s="53">
        <v>12</v>
      </c>
      <c r="F1163" s="53"/>
      <c r="G1163" s="53"/>
      <c r="H1163" s="53"/>
      <c r="I1163" s="53">
        <f>+E1163+F1163-G1163</f>
        <v>12</v>
      </c>
      <c r="J1163" s="53"/>
      <c r="K1163" s="54">
        <v>30</v>
      </c>
      <c r="L1163" s="54">
        <f t="shared" si="0"/>
        <v>360</v>
      </c>
      <c r="M1163" s="8"/>
      <c r="N1163" s="8"/>
      <c r="O1163" s="9" t="s">
        <v>50</v>
      </c>
      <c r="P1163" s="10"/>
    </row>
    <row r="1164" spans="1:16" ht="49.5" customHeight="1">
      <c r="A1164" s="51" t="s">
        <v>2405</v>
      </c>
      <c r="B1164" s="52" t="s">
        <v>855</v>
      </c>
      <c r="C1164" s="44" t="s">
        <v>2406</v>
      </c>
      <c r="D1164" s="51" t="s">
        <v>49</v>
      </c>
      <c r="E1164" s="53">
        <v>11</v>
      </c>
      <c r="F1164" s="53"/>
      <c r="G1164" s="53"/>
      <c r="H1164" s="53"/>
      <c r="I1164" s="53">
        <f>+E1164+F1164-G1164</f>
        <v>11</v>
      </c>
      <c r="J1164" s="53"/>
      <c r="K1164" s="54">
        <v>30</v>
      </c>
      <c r="L1164" s="54">
        <f t="shared" si="0"/>
        <v>330</v>
      </c>
      <c r="M1164" s="8"/>
      <c r="N1164" s="8"/>
      <c r="O1164" s="9" t="s">
        <v>50</v>
      </c>
      <c r="P1164" s="10"/>
    </row>
    <row r="1165" spans="1:16" ht="49.5" customHeight="1">
      <c r="A1165" s="51" t="s">
        <v>2407</v>
      </c>
      <c r="B1165" s="52" t="s">
        <v>855</v>
      </c>
      <c r="C1165" s="44" t="s">
        <v>2408</v>
      </c>
      <c r="D1165" s="51" t="s">
        <v>49</v>
      </c>
      <c r="E1165" s="53">
        <v>0</v>
      </c>
      <c r="F1165" s="53"/>
      <c r="G1165" s="53"/>
      <c r="H1165" s="53"/>
      <c r="I1165" s="53">
        <f>+E1165+F1165-G1165</f>
        <v>0</v>
      </c>
      <c r="J1165" s="53"/>
      <c r="K1165" s="54">
        <v>89</v>
      </c>
      <c r="L1165" s="54">
        <f t="shared" si="0"/>
        <v>0</v>
      </c>
      <c r="M1165" s="8"/>
      <c r="N1165" s="8"/>
      <c r="O1165" s="9" t="s">
        <v>50</v>
      </c>
      <c r="P1165" s="10"/>
    </row>
    <row r="1166" spans="1:16" ht="49.5" customHeight="1">
      <c r="A1166" s="51" t="s">
        <v>2409</v>
      </c>
      <c r="B1166" s="52">
        <v>45840</v>
      </c>
      <c r="C1166" s="44" t="s">
        <v>2410</v>
      </c>
      <c r="D1166" s="51" t="s">
        <v>49</v>
      </c>
      <c r="E1166" s="53">
        <v>34</v>
      </c>
      <c r="F1166" s="53"/>
      <c r="G1166" s="53"/>
      <c r="H1166" s="53"/>
      <c r="I1166" s="53">
        <f>+E1166+F1166-G1166</f>
        <v>34</v>
      </c>
      <c r="J1166" s="53"/>
      <c r="K1166" s="54">
        <v>30</v>
      </c>
      <c r="L1166" s="54">
        <f t="shared" si="0"/>
        <v>1020</v>
      </c>
      <c r="M1166" s="8"/>
      <c r="N1166" s="8"/>
      <c r="O1166" s="9" t="s">
        <v>50</v>
      </c>
      <c r="P1166" s="10"/>
    </row>
    <row r="1167" spans="1:16" ht="49.5" customHeight="1">
      <c r="A1167" s="51" t="s">
        <v>2411</v>
      </c>
      <c r="B1167" s="52">
        <v>45840</v>
      </c>
      <c r="C1167" s="44" t="s">
        <v>2410</v>
      </c>
      <c r="D1167" s="51" t="s">
        <v>49</v>
      </c>
      <c r="E1167" s="53">
        <v>0</v>
      </c>
      <c r="F1167" s="53"/>
      <c r="G1167" s="53"/>
      <c r="H1167" s="53"/>
      <c r="I1167" s="53">
        <f>+E1167+F1167-G1167</f>
        <v>0</v>
      </c>
      <c r="J1167" s="53"/>
      <c r="K1167" s="54">
        <v>42</v>
      </c>
      <c r="L1167" s="54">
        <f t="shared" si="0"/>
        <v>0</v>
      </c>
      <c r="M1167" s="8"/>
      <c r="N1167" s="8"/>
      <c r="O1167" s="9" t="s">
        <v>50</v>
      </c>
      <c r="P1167" s="10"/>
    </row>
    <row r="1168" spans="1:16" ht="49.5" customHeight="1">
      <c r="A1168" s="51" t="s">
        <v>2412</v>
      </c>
      <c r="B1168" s="52">
        <v>45840</v>
      </c>
      <c r="C1168" s="44" t="s">
        <v>2413</v>
      </c>
      <c r="D1168" s="51" t="s">
        <v>49</v>
      </c>
      <c r="E1168" s="53">
        <v>0</v>
      </c>
      <c r="F1168" s="53"/>
      <c r="G1168" s="53"/>
      <c r="H1168" s="53"/>
      <c r="I1168" s="53">
        <f>+E1168+F1168-G1168</f>
        <v>0</v>
      </c>
      <c r="J1168" s="53"/>
      <c r="K1168" s="54">
        <v>113</v>
      </c>
      <c r="L1168" s="54">
        <f t="shared" si="0"/>
        <v>0</v>
      </c>
      <c r="M1168" s="8"/>
      <c r="N1168" s="8"/>
      <c r="O1168" s="9" t="s">
        <v>50</v>
      </c>
      <c r="P1168" s="10"/>
    </row>
    <row r="1169" spans="1:16" ht="49.5" customHeight="1">
      <c r="A1169" s="51" t="s">
        <v>2414</v>
      </c>
      <c r="B1169" s="52">
        <v>45840</v>
      </c>
      <c r="C1169" s="44" t="s">
        <v>2415</v>
      </c>
      <c r="D1169" s="51" t="s">
        <v>49</v>
      </c>
      <c r="E1169" s="53">
        <v>9</v>
      </c>
      <c r="F1169" s="53"/>
      <c r="G1169" s="53"/>
      <c r="H1169" s="53"/>
      <c r="I1169" s="53">
        <f>+E1169+F1169-G1169</f>
        <v>9</v>
      </c>
      <c r="J1169" s="53"/>
      <c r="K1169" s="54">
        <v>159</v>
      </c>
      <c r="L1169" s="54">
        <f t="shared" si="0"/>
        <v>1431</v>
      </c>
      <c r="M1169" s="8"/>
      <c r="N1169" s="8"/>
      <c r="O1169" s="9" t="s">
        <v>50</v>
      </c>
      <c r="P1169" s="10"/>
    </row>
    <row r="1170" spans="1:16" ht="49.5" customHeight="1">
      <c r="A1170" s="51" t="s">
        <v>2416</v>
      </c>
      <c r="B1170" s="52"/>
      <c r="C1170" s="44" t="s">
        <v>2417</v>
      </c>
      <c r="D1170" s="51" t="s">
        <v>49</v>
      </c>
      <c r="E1170" s="53">
        <v>11</v>
      </c>
      <c r="F1170" s="53"/>
      <c r="G1170" s="53"/>
      <c r="H1170" s="53"/>
      <c r="I1170" s="53">
        <f>+E1170+F1170-G1170</f>
        <v>11</v>
      </c>
      <c r="J1170" s="53"/>
      <c r="K1170" s="54">
        <v>59.02</v>
      </c>
      <c r="L1170" s="54">
        <f t="shared" si="0"/>
        <v>649.22</v>
      </c>
      <c r="M1170" s="8"/>
      <c r="N1170" s="8"/>
      <c r="O1170" s="9" t="s">
        <v>178</v>
      </c>
      <c r="P1170" s="10"/>
    </row>
    <row r="1171" spans="1:16" ht="49.5" customHeight="1">
      <c r="A1171" s="51" t="s">
        <v>2418</v>
      </c>
      <c r="B1171" s="52">
        <v>45789</v>
      </c>
      <c r="C1171" s="44" t="s">
        <v>2419</v>
      </c>
      <c r="D1171" s="51" t="s">
        <v>49</v>
      </c>
      <c r="E1171" s="53">
        <v>0</v>
      </c>
      <c r="F1171" s="53"/>
      <c r="G1171" s="53"/>
      <c r="H1171" s="53"/>
      <c r="I1171" s="53">
        <f>+E1171+F1171-G1171</f>
        <v>0</v>
      </c>
      <c r="J1171" s="53"/>
      <c r="K1171" s="54">
        <v>200.6</v>
      </c>
      <c r="L1171" s="54">
        <f t="shared" si="0"/>
        <v>0</v>
      </c>
      <c r="M1171" s="8"/>
      <c r="N1171" s="8"/>
      <c r="O1171" s="9" t="s">
        <v>24</v>
      </c>
      <c r="P1171" s="10"/>
    </row>
    <row r="1172" spans="1:16" ht="49.5" customHeight="1">
      <c r="A1172" s="51" t="s">
        <v>2420</v>
      </c>
      <c r="B1172" s="52">
        <v>45789</v>
      </c>
      <c r="C1172" s="44" t="s">
        <v>2421</v>
      </c>
      <c r="D1172" s="51" t="s">
        <v>49</v>
      </c>
      <c r="E1172" s="53">
        <v>0</v>
      </c>
      <c r="F1172" s="53"/>
      <c r="G1172" s="53"/>
      <c r="H1172" s="53"/>
      <c r="I1172" s="53">
        <f>+E1172+F1172-G1172</f>
        <v>0</v>
      </c>
      <c r="J1172" s="53"/>
      <c r="K1172" s="54">
        <v>118</v>
      </c>
      <c r="L1172" s="54">
        <f t="shared" si="0"/>
        <v>0</v>
      </c>
      <c r="M1172" s="8"/>
      <c r="N1172" s="8"/>
      <c r="O1172" s="9" t="s">
        <v>24</v>
      </c>
      <c r="P1172" s="10"/>
    </row>
    <row r="1173" spans="1:16" ht="49.5" customHeight="1">
      <c r="A1173" s="51" t="s">
        <v>2422</v>
      </c>
      <c r="B1173" s="52">
        <v>45799</v>
      </c>
      <c r="C1173" s="44" t="s">
        <v>2423</v>
      </c>
      <c r="D1173" s="51" t="s">
        <v>49</v>
      </c>
      <c r="E1173" s="53">
        <v>20</v>
      </c>
      <c r="F1173" s="53"/>
      <c r="G1173" s="53"/>
      <c r="H1173" s="53"/>
      <c r="I1173" s="53">
        <f>+E1173+F1173-G1173</f>
        <v>20</v>
      </c>
      <c r="J1173" s="53"/>
      <c r="K1173" s="54">
        <v>384</v>
      </c>
      <c r="L1173" s="54">
        <f t="shared" si="0"/>
        <v>7680</v>
      </c>
      <c r="M1173" s="8"/>
      <c r="N1173" s="8"/>
      <c r="O1173" s="9" t="s">
        <v>50</v>
      </c>
      <c r="P1173" s="10"/>
    </row>
    <row r="1174" spans="1:16" ht="49.5" customHeight="1">
      <c r="A1174" s="51" t="s">
        <v>2424</v>
      </c>
      <c r="B1174" s="52" t="s">
        <v>328</v>
      </c>
      <c r="C1174" s="44" t="s">
        <v>2425</v>
      </c>
      <c r="D1174" s="51" t="s">
        <v>49</v>
      </c>
      <c r="E1174" s="53">
        <v>20</v>
      </c>
      <c r="F1174" s="53"/>
      <c r="G1174" s="53"/>
      <c r="H1174" s="53"/>
      <c r="I1174" s="53">
        <f>+E1174+F1174-G1174</f>
        <v>20</v>
      </c>
      <c r="J1174" s="53"/>
      <c r="K1174" s="54">
        <v>322</v>
      </c>
      <c r="L1174" s="54">
        <f t="shared" si="0"/>
        <v>6440</v>
      </c>
      <c r="M1174" s="8"/>
      <c r="N1174" s="8"/>
      <c r="O1174" s="9" t="s">
        <v>50</v>
      </c>
      <c r="P1174" s="10"/>
    </row>
    <row r="1175" spans="1:16" ht="49.5" customHeight="1">
      <c r="A1175" s="51" t="s">
        <v>2426</v>
      </c>
      <c r="B1175" s="55">
        <v>45820</v>
      </c>
      <c r="C1175" s="44" t="s">
        <v>2427</v>
      </c>
      <c r="D1175" s="51" t="s">
        <v>49</v>
      </c>
      <c r="E1175" s="53">
        <v>20</v>
      </c>
      <c r="F1175" s="53"/>
      <c r="G1175" s="53"/>
      <c r="H1175" s="53"/>
      <c r="I1175" s="53">
        <f>+E1175+F1175-G1175</f>
        <v>20</v>
      </c>
      <c r="J1175" s="53"/>
      <c r="K1175" s="54">
        <v>2404</v>
      </c>
      <c r="L1175" s="54">
        <f t="shared" si="0"/>
        <v>48080</v>
      </c>
      <c r="M1175" s="8"/>
      <c r="N1175" s="8"/>
      <c r="O1175" s="9" t="s">
        <v>50</v>
      </c>
      <c r="P1175" s="10"/>
    </row>
    <row r="1176" spans="1:16" ht="49.5" customHeight="1">
      <c r="A1176" s="51" t="s">
        <v>2428</v>
      </c>
      <c r="B1176" s="52" t="s">
        <v>328</v>
      </c>
      <c r="C1176" s="44" t="s">
        <v>2429</v>
      </c>
      <c r="D1176" s="51" t="s">
        <v>49</v>
      </c>
      <c r="E1176" s="53">
        <v>20</v>
      </c>
      <c r="F1176" s="53"/>
      <c r="G1176" s="53"/>
      <c r="H1176" s="53"/>
      <c r="I1176" s="53">
        <f>+E1176+F1176-G1176</f>
        <v>20</v>
      </c>
      <c r="J1176" s="53"/>
      <c r="K1176" s="54">
        <v>586</v>
      </c>
      <c r="L1176" s="54">
        <f t="shared" si="0"/>
        <v>11720</v>
      </c>
      <c r="M1176" s="8"/>
      <c r="N1176" s="8"/>
      <c r="O1176" s="9" t="s">
        <v>50</v>
      </c>
      <c r="P1176" s="10"/>
    </row>
    <row r="1177" spans="1:16" ht="49.5" customHeight="1">
      <c r="A1177" s="51" t="s">
        <v>2430</v>
      </c>
      <c r="B1177" s="52" t="s">
        <v>328</v>
      </c>
      <c r="C1177" s="44" t="s">
        <v>2431</v>
      </c>
      <c r="D1177" s="51" t="s">
        <v>49</v>
      </c>
      <c r="E1177" s="53">
        <v>24</v>
      </c>
      <c r="F1177" s="53"/>
      <c r="G1177" s="53"/>
      <c r="H1177" s="53"/>
      <c r="I1177" s="53">
        <f>+E1177+F1177-G1177</f>
        <v>24</v>
      </c>
      <c r="J1177" s="53"/>
      <c r="K1177" s="54">
        <v>335</v>
      </c>
      <c r="L1177" s="54">
        <f t="shared" si="0"/>
        <v>8040</v>
      </c>
      <c r="M1177" s="8"/>
      <c r="N1177" s="8"/>
      <c r="O1177" s="9" t="s">
        <v>50</v>
      </c>
      <c r="P1177" s="10"/>
    </row>
    <row r="1178" spans="1:16" ht="49.5" customHeight="1">
      <c r="A1178" s="51" t="s">
        <v>2432</v>
      </c>
      <c r="B1178" s="52"/>
      <c r="C1178" s="44" t="s">
        <v>2433</v>
      </c>
      <c r="D1178" s="51" t="s">
        <v>2434</v>
      </c>
      <c r="E1178" s="53">
        <v>3</v>
      </c>
      <c r="F1178" s="53"/>
      <c r="G1178" s="53"/>
      <c r="H1178" s="53"/>
      <c r="I1178" s="53">
        <f>+E1178+F1178-G1178</f>
        <v>3</v>
      </c>
      <c r="J1178" s="53"/>
      <c r="K1178" s="54">
        <v>3949</v>
      </c>
      <c r="L1178" s="54">
        <f t="shared" si="0"/>
        <v>11847</v>
      </c>
      <c r="M1178" s="8"/>
      <c r="N1178" s="8"/>
      <c r="O1178" s="9"/>
      <c r="P1178" s="10"/>
    </row>
    <row r="1179" spans="1:16" ht="49.5" customHeight="1">
      <c r="A1179" s="51" t="s">
        <v>2435</v>
      </c>
      <c r="B1179" s="52"/>
      <c r="C1179" s="44" t="s">
        <v>2436</v>
      </c>
      <c r="D1179" s="51" t="s">
        <v>93</v>
      </c>
      <c r="E1179" s="53">
        <v>1</v>
      </c>
      <c r="F1179" s="53"/>
      <c r="G1179" s="53"/>
      <c r="H1179" s="53"/>
      <c r="I1179" s="53">
        <f>+E1179+F1179-G1179</f>
        <v>1</v>
      </c>
      <c r="J1179" s="53"/>
      <c r="K1179" s="54">
        <v>203</v>
      </c>
      <c r="L1179" s="54">
        <f t="shared" si="0"/>
        <v>203</v>
      </c>
      <c r="M1179" s="8"/>
      <c r="N1179" s="8"/>
      <c r="O1179" s="9" t="s">
        <v>194</v>
      </c>
      <c r="P1179" s="10"/>
    </row>
    <row r="1180" spans="1:16" ht="49.5" customHeight="1">
      <c r="A1180" s="51" t="s">
        <v>2437</v>
      </c>
      <c r="B1180" s="52" t="s">
        <v>34</v>
      </c>
      <c r="C1180" s="44" t="s">
        <v>2438</v>
      </c>
      <c r="D1180" s="51" t="s">
        <v>49</v>
      </c>
      <c r="E1180" s="53">
        <v>0</v>
      </c>
      <c r="F1180" s="53">
        <v>60</v>
      </c>
      <c r="G1180" s="53"/>
      <c r="H1180" s="53"/>
      <c r="I1180" s="53">
        <f>+E1180+F1180-G1180</f>
        <v>60</v>
      </c>
      <c r="J1180" s="53"/>
      <c r="K1180" s="54">
        <v>109.3034</v>
      </c>
      <c r="L1180" s="54">
        <f t="shared" si="0"/>
        <v>6558.2039999999997</v>
      </c>
      <c r="M1180" s="8"/>
      <c r="N1180" s="8"/>
      <c r="O1180" s="9" t="s">
        <v>36</v>
      </c>
      <c r="P1180" s="10"/>
    </row>
    <row r="1181" spans="1:16" ht="49.5" customHeight="1">
      <c r="A1181" s="51" t="s">
        <v>2439</v>
      </c>
      <c r="B1181" s="52" t="s">
        <v>34</v>
      </c>
      <c r="C1181" s="44" t="s">
        <v>2440</v>
      </c>
      <c r="D1181" s="51" t="s">
        <v>49</v>
      </c>
      <c r="E1181" s="53">
        <v>0</v>
      </c>
      <c r="F1181" s="53">
        <v>50</v>
      </c>
      <c r="G1181" s="53"/>
      <c r="H1181" s="53"/>
      <c r="I1181" s="53">
        <f>+E1181+F1181-G1181</f>
        <v>50</v>
      </c>
      <c r="J1181" s="53">
        <v>11</v>
      </c>
      <c r="K1181" s="54">
        <v>109.3034</v>
      </c>
      <c r="L1181" s="54">
        <f t="shared" si="0"/>
        <v>5465.17</v>
      </c>
      <c r="M1181" s="8"/>
      <c r="N1181" s="8"/>
      <c r="O1181" s="9" t="s">
        <v>36</v>
      </c>
      <c r="P1181" s="10"/>
    </row>
    <row r="1182" spans="1:16" ht="49.5" customHeight="1">
      <c r="A1182" s="51" t="s">
        <v>2441</v>
      </c>
      <c r="B1182" s="52" t="s">
        <v>600</v>
      </c>
      <c r="C1182" s="44" t="s">
        <v>2442</v>
      </c>
      <c r="D1182" s="51" t="s">
        <v>49</v>
      </c>
      <c r="E1182" s="53">
        <v>40</v>
      </c>
      <c r="F1182" s="53"/>
      <c r="G1182" s="53"/>
      <c r="H1182" s="53"/>
      <c r="I1182" s="53">
        <f>+E1182+F1182-G1182</f>
        <v>40</v>
      </c>
      <c r="J1182" s="53">
        <v>50</v>
      </c>
      <c r="K1182" s="54">
        <v>212.4</v>
      </c>
      <c r="L1182" s="54">
        <f t="shared" si="0"/>
        <v>8496</v>
      </c>
      <c r="M1182" s="8"/>
      <c r="N1182" s="8"/>
      <c r="O1182" s="9" t="s">
        <v>36</v>
      </c>
      <c r="P1182" s="10"/>
    </row>
    <row r="1183" spans="1:16" ht="49.5" customHeight="1">
      <c r="A1183" s="51" t="s">
        <v>2443</v>
      </c>
      <c r="B1183" s="52"/>
      <c r="C1183" s="44" t="s">
        <v>2444</v>
      </c>
      <c r="D1183" s="51" t="s">
        <v>49</v>
      </c>
      <c r="E1183" s="53">
        <v>15</v>
      </c>
      <c r="F1183" s="53"/>
      <c r="G1183" s="53"/>
      <c r="H1183" s="53"/>
      <c r="I1183" s="53">
        <f>+E1183+F1183-G1183</f>
        <v>15</v>
      </c>
      <c r="J1183" s="53"/>
      <c r="K1183" s="54">
        <v>34.950000000000003</v>
      </c>
      <c r="L1183" s="54">
        <f t="shared" si="0"/>
        <v>524.25</v>
      </c>
      <c r="M1183" s="8"/>
      <c r="N1183" s="8"/>
      <c r="O1183" s="9" t="s">
        <v>194</v>
      </c>
      <c r="P1183" s="10"/>
    </row>
    <row r="1184" spans="1:16" ht="49.5" customHeight="1">
      <c r="A1184" s="51" t="s">
        <v>2445</v>
      </c>
      <c r="B1184" s="52" t="s">
        <v>600</v>
      </c>
      <c r="C1184" s="44" t="s">
        <v>2446</v>
      </c>
      <c r="D1184" s="51" t="s">
        <v>49</v>
      </c>
      <c r="E1184" s="53">
        <v>5</v>
      </c>
      <c r="F1184" s="53"/>
      <c r="G1184" s="53">
        <v>1</v>
      </c>
      <c r="H1184" s="53"/>
      <c r="I1184" s="53">
        <f>+E1184+F1184-G1184</f>
        <v>4</v>
      </c>
      <c r="J1184" s="53">
        <v>5</v>
      </c>
      <c r="K1184" s="54">
        <v>1317.47</v>
      </c>
      <c r="L1184" s="54">
        <f t="shared" si="0"/>
        <v>5269.88</v>
      </c>
      <c r="M1184" s="8"/>
      <c r="N1184" s="8"/>
      <c r="O1184" s="9" t="s">
        <v>50</v>
      </c>
      <c r="P1184" s="10"/>
    </row>
    <row r="1185" spans="1:16" ht="49.5" customHeight="1">
      <c r="A1185" s="51" t="s">
        <v>2447</v>
      </c>
      <c r="B1185" s="55">
        <v>45828</v>
      </c>
      <c r="C1185" s="44" t="s">
        <v>2448</v>
      </c>
      <c r="D1185" s="56" t="s">
        <v>49</v>
      </c>
      <c r="E1185" s="53">
        <v>0</v>
      </c>
      <c r="F1185" s="53"/>
      <c r="G1185" s="53"/>
      <c r="H1185" s="53"/>
      <c r="I1185" s="53">
        <f>+E1185+F1185-G1185</f>
        <v>0</v>
      </c>
      <c r="J1185" s="53"/>
      <c r="K1185" s="54">
        <v>5825</v>
      </c>
      <c r="L1185" s="54">
        <f t="shared" si="0"/>
        <v>0</v>
      </c>
      <c r="M1185" s="8"/>
      <c r="N1185" s="8"/>
      <c r="O1185" s="9" t="s">
        <v>240</v>
      </c>
      <c r="P1185" s="10"/>
    </row>
    <row r="1186" spans="1:16" ht="49.5" customHeight="1">
      <c r="A1186" s="51" t="s">
        <v>2449</v>
      </c>
      <c r="B1186" s="55">
        <v>45828</v>
      </c>
      <c r="C1186" s="44" t="s">
        <v>2450</v>
      </c>
      <c r="D1186" s="56" t="s">
        <v>49</v>
      </c>
      <c r="E1186" s="53">
        <v>0</v>
      </c>
      <c r="F1186" s="53"/>
      <c r="G1186" s="53"/>
      <c r="H1186" s="53"/>
      <c r="I1186" s="53">
        <f>+E1186+F1186-G1186</f>
        <v>0</v>
      </c>
      <c r="J1186" s="53"/>
      <c r="K1186" s="54">
        <v>5825</v>
      </c>
      <c r="L1186" s="54">
        <f t="shared" si="0"/>
        <v>0</v>
      </c>
      <c r="M1186" s="8"/>
      <c r="N1186" s="8"/>
      <c r="O1186" s="9" t="s">
        <v>240</v>
      </c>
      <c r="P1186" s="10"/>
    </row>
    <row r="1187" spans="1:16" ht="49.5" customHeight="1">
      <c r="A1187" s="51" t="s">
        <v>2451</v>
      </c>
      <c r="B1187" s="55">
        <v>45828</v>
      </c>
      <c r="C1187" s="44" t="s">
        <v>2452</v>
      </c>
      <c r="D1187" s="56" t="s">
        <v>49</v>
      </c>
      <c r="E1187" s="53">
        <v>0</v>
      </c>
      <c r="F1187" s="53"/>
      <c r="G1187" s="53"/>
      <c r="H1187" s="53"/>
      <c r="I1187" s="53">
        <f>+E1187+F1187-G1187</f>
        <v>0</v>
      </c>
      <c r="J1187" s="53"/>
      <c r="K1187" s="54">
        <v>5825</v>
      </c>
      <c r="L1187" s="54">
        <f t="shared" si="0"/>
        <v>0</v>
      </c>
      <c r="M1187" s="8"/>
      <c r="N1187" s="8"/>
      <c r="O1187" s="9" t="s">
        <v>240</v>
      </c>
      <c r="P1187" s="10"/>
    </row>
    <row r="1188" spans="1:16" ht="49.5" customHeight="1">
      <c r="A1188" s="51" t="s">
        <v>2453</v>
      </c>
      <c r="B1188" s="55">
        <v>45828</v>
      </c>
      <c r="C1188" s="44" t="s">
        <v>2454</v>
      </c>
      <c r="D1188" s="56" t="s">
        <v>49</v>
      </c>
      <c r="E1188" s="53">
        <v>0</v>
      </c>
      <c r="F1188" s="53"/>
      <c r="G1188" s="53"/>
      <c r="H1188" s="53"/>
      <c r="I1188" s="53">
        <f>+E1188+F1188-G1188</f>
        <v>0</v>
      </c>
      <c r="J1188" s="53"/>
      <c r="K1188" s="54">
        <v>5825</v>
      </c>
      <c r="L1188" s="54">
        <f t="shared" si="0"/>
        <v>0</v>
      </c>
      <c r="M1188" s="8"/>
      <c r="N1188" s="8"/>
      <c r="O1188" s="9" t="s">
        <v>240</v>
      </c>
      <c r="P1188" s="10"/>
    </row>
    <row r="1189" spans="1:16" ht="49.5" customHeight="1">
      <c r="A1189" s="51" t="s">
        <v>2455</v>
      </c>
      <c r="B1189" s="55">
        <v>45828</v>
      </c>
      <c r="C1189" s="44" t="s">
        <v>2456</v>
      </c>
      <c r="D1189" s="56" t="s">
        <v>49</v>
      </c>
      <c r="E1189" s="53">
        <v>0</v>
      </c>
      <c r="F1189" s="53"/>
      <c r="G1189" s="53"/>
      <c r="H1189" s="53"/>
      <c r="I1189" s="53">
        <f>+E1189+F1189-G1189</f>
        <v>0</v>
      </c>
      <c r="J1189" s="53"/>
      <c r="K1189" s="54">
        <v>5825</v>
      </c>
      <c r="L1189" s="54">
        <f t="shared" si="0"/>
        <v>0</v>
      </c>
      <c r="M1189" s="8"/>
      <c r="N1189" s="8"/>
      <c r="O1189" s="9" t="s">
        <v>240</v>
      </c>
      <c r="P1189" s="10"/>
    </row>
    <row r="1190" spans="1:16" ht="49.5" customHeight="1">
      <c r="A1190" s="51" t="s">
        <v>2457</v>
      </c>
      <c r="B1190" s="52"/>
      <c r="C1190" s="44" t="s">
        <v>2458</v>
      </c>
      <c r="D1190" s="51" t="s">
        <v>93</v>
      </c>
      <c r="E1190" s="53">
        <v>11</v>
      </c>
      <c r="F1190" s="53"/>
      <c r="G1190" s="53"/>
      <c r="H1190" s="53"/>
      <c r="I1190" s="53">
        <f>+E1190+F1190-G1190</f>
        <v>11</v>
      </c>
      <c r="J1190" s="53"/>
      <c r="K1190" s="54">
        <v>1327.5</v>
      </c>
      <c r="L1190" s="54">
        <f t="shared" si="0"/>
        <v>14602.5</v>
      </c>
      <c r="M1190" s="8"/>
      <c r="N1190" s="8"/>
      <c r="O1190" s="9" t="s">
        <v>194</v>
      </c>
      <c r="P1190" s="10"/>
    </row>
    <row r="1191" spans="1:16" ht="49.5" customHeight="1">
      <c r="A1191" s="51" t="s">
        <v>2459</v>
      </c>
      <c r="B1191" s="52">
        <v>45695</v>
      </c>
      <c r="C1191" s="44" t="s">
        <v>2460</v>
      </c>
      <c r="D1191" s="51"/>
      <c r="E1191" s="53">
        <v>0</v>
      </c>
      <c r="F1191" s="53"/>
      <c r="G1191" s="53"/>
      <c r="H1191" s="53"/>
      <c r="I1191" s="53">
        <f>+E1191+F1191-G1191</f>
        <v>0</v>
      </c>
      <c r="J1191" s="53"/>
      <c r="K1191" s="54">
        <v>4406.7808000000005</v>
      </c>
      <c r="L1191" s="54">
        <f t="shared" si="0"/>
        <v>0</v>
      </c>
      <c r="M1191" s="8"/>
      <c r="N1191" s="8"/>
      <c r="O1191" s="9" t="s">
        <v>2461</v>
      </c>
      <c r="P1191" s="10"/>
    </row>
    <row r="1192" spans="1:16" ht="49.5" customHeight="1">
      <c r="A1192" s="51" t="s">
        <v>2462</v>
      </c>
      <c r="B1192" s="52">
        <v>45723</v>
      </c>
      <c r="C1192" s="61" t="s">
        <v>2463</v>
      </c>
      <c r="D1192" s="62"/>
      <c r="E1192" s="53">
        <v>2</v>
      </c>
      <c r="F1192" s="53"/>
      <c r="G1192" s="53"/>
      <c r="H1192" s="53"/>
      <c r="I1192" s="53">
        <f>+E1192+F1192-G1192</f>
        <v>2</v>
      </c>
      <c r="J1192" s="53"/>
      <c r="K1192" s="54">
        <v>5220.0014000000001</v>
      </c>
      <c r="L1192" s="54">
        <f t="shared" si="0"/>
        <v>10440.0028</v>
      </c>
      <c r="M1192" s="8"/>
      <c r="N1192" s="8"/>
      <c r="O1192" s="9" t="s">
        <v>17</v>
      </c>
      <c r="P1192" s="10"/>
    </row>
    <row r="1193" spans="1:16" ht="49.5" customHeight="1">
      <c r="A1193" s="51" t="s">
        <v>2464</v>
      </c>
      <c r="B1193" s="63">
        <v>45723</v>
      </c>
      <c r="C1193" s="44" t="s">
        <v>2465</v>
      </c>
      <c r="D1193" s="51"/>
      <c r="E1193" s="53">
        <v>7</v>
      </c>
      <c r="F1193" s="53"/>
      <c r="G1193" s="53"/>
      <c r="H1193" s="53"/>
      <c r="I1193" s="53">
        <f>+E1193+F1193-G1193</f>
        <v>7</v>
      </c>
      <c r="J1193" s="53"/>
      <c r="K1193" s="54">
        <v>31.071428600000001</v>
      </c>
      <c r="L1193" s="54">
        <f t="shared" si="0"/>
        <v>217.50000020000002</v>
      </c>
      <c r="M1193" s="8"/>
      <c r="N1193" s="8"/>
      <c r="O1193" s="9" t="s">
        <v>17</v>
      </c>
      <c r="P1193" s="10"/>
    </row>
    <row r="1194" spans="1:16" ht="49.5" customHeight="1">
      <c r="A1194" s="51" t="s">
        <v>2466</v>
      </c>
      <c r="B1194" s="55">
        <v>45723</v>
      </c>
      <c r="C1194" s="44" t="s">
        <v>2467</v>
      </c>
      <c r="D1194" s="56"/>
      <c r="E1194" s="53">
        <v>6</v>
      </c>
      <c r="F1194" s="53"/>
      <c r="G1194" s="53"/>
      <c r="H1194" s="53"/>
      <c r="I1194" s="53">
        <f>+E1194+F1194-G1194</f>
        <v>6</v>
      </c>
      <c r="J1194" s="53"/>
      <c r="K1194" s="54">
        <v>87.01</v>
      </c>
      <c r="L1194" s="54">
        <f t="shared" si="0"/>
        <v>522.06000000000006</v>
      </c>
      <c r="M1194" s="14"/>
      <c r="N1194" s="14"/>
      <c r="O1194" s="9" t="s">
        <v>17</v>
      </c>
      <c r="P1194" s="10"/>
    </row>
    <row r="1195" spans="1:16" ht="49.5" customHeight="1">
      <c r="A1195" s="51" t="s">
        <v>2468</v>
      </c>
      <c r="B1195" s="55">
        <v>45723</v>
      </c>
      <c r="C1195" s="44" t="s">
        <v>2469</v>
      </c>
      <c r="D1195" s="56"/>
      <c r="E1195" s="53">
        <v>12</v>
      </c>
      <c r="F1195" s="53"/>
      <c r="G1195" s="53"/>
      <c r="H1195" s="53"/>
      <c r="I1195" s="53">
        <f>+E1195+F1195-G1195</f>
        <v>12</v>
      </c>
      <c r="J1195" s="53"/>
      <c r="K1195" s="54">
        <v>725.01</v>
      </c>
      <c r="L1195" s="54">
        <f t="shared" si="0"/>
        <v>8700.119999999999</v>
      </c>
      <c r="M1195" s="14"/>
      <c r="N1195" s="14"/>
      <c r="O1195" s="9" t="s">
        <v>17</v>
      </c>
      <c r="P1195" s="10"/>
    </row>
    <row r="1196" spans="1:16" ht="49.5" customHeight="1">
      <c r="A1196" s="51" t="s">
        <v>2470</v>
      </c>
      <c r="B1196" s="55">
        <v>45723</v>
      </c>
      <c r="C1196" s="44" t="s">
        <v>2471</v>
      </c>
      <c r="D1196" s="56"/>
      <c r="E1196" s="53">
        <v>2</v>
      </c>
      <c r="F1196" s="53"/>
      <c r="G1196" s="53"/>
      <c r="H1196" s="53"/>
      <c r="I1196" s="53">
        <f>+E1196+F1196-G1196</f>
        <v>2</v>
      </c>
      <c r="J1196" s="53"/>
      <c r="K1196" s="54">
        <v>761.26</v>
      </c>
      <c r="L1196" s="54">
        <f t="shared" si="0"/>
        <v>1522.52</v>
      </c>
      <c r="M1196" s="14"/>
      <c r="N1196" s="14"/>
      <c r="O1196" s="9" t="s">
        <v>17</v>
      </c>
      <c r="P1196" s="10"/>
    </row>
    <row r="1197" spans="1:16" ht="49.5" customHeight="1">
      <c r="A1197" s="51" t="s">
        <v>2472</v>
      </c>
      <c r="B1197" s="55">
        <v>45723</v>
      </c>
      <c r="C1197" s="44" t="s">
        <v>2473</v>
      </c>
      <c r="D1197" s="56"/>
      <c r="E1197" s="53">
        <v>50</v>
      </c>
      <c r="F1197" s="53"/>
      <c r="G1197" s="53"/>
      <c r="H1197" s="53"/>
      <c r="I1197" s="53">
        <f>+E1197+F1197-G1197</f>
        <v>50</v>
      </c>
      <c r="J1197" s="53"/>
      <c r="K1197" s="54">
        <v>98.6</v>
      </c>
      <c r="L1197" s="54">
        <f t="shared" si="0"/>
        <v>4930</v>
      </c>
      <c r="M1197" s="14"/>
      <c r="N1197" s="14"/>
      <c r="O1197" s="9" t="s">
        <v>17</v>
      </c>
      <c r="P1197" s="10"/>
    </row>
    <row r="1198" spans="1:16" ht="49.5" customHeight="1">
      <c r="A1198" s="51" t="s">
        <v>2474</v>
      </c>
      <c r="B1198" s="55">
        <v>45723</v>
      </c>
      <c r="C1198" s="44" t="s">
        <v>2475</v>
      </c>
      <c r="D1198" s="56"/>
      <c r="E1198" s="53">
        <v>12</v>
      </c>
      <c r="F1198" s="53"/>
      <c r="G1198" s="53"/>
      <c r="H1198" s="53"/>
      <c r="I1198" s="53">
        <f>+E1198+F1198-G1198</f>
        <v>12</v>
      </c>
      <c r="J1198" s="53"/>
      <c r="K1198" s="54">
        <v>384.26</v>
      </c>
      <c r="L1198" s="54">
        <f t="shared" si="0"/>
        <v>4611.12</v>
      </c>
      <c r="M1198" s="14"/>
      <c r="N1198" s="14"/>
      <c r="O1198" s="9" t="s">
        <v>17</v>
      </c>
      <c r="P1198" s="10"/>
    </row>
    <row r="1199" spans="1:16" ht="49.5" customHeight="1">
      <c r="A1199" s="51" t="s">
        <v>2476</v>
      </c>
      <c r="B1199" s="55" t="s">
        <v>1037</v>
      </c>
      <c r="C1199" s="44" t="s">
        <v>2477</v>
      </c>
      <c r="D1199" s="56"/>
      <c r="E1199" s="53">
        <v>113</v>
      </c>
      <c r="F1199" s="53"/>
      <c r="G1199" s="53">
        <v>12</v>
      </c>
      <c r="H1199" s="53"/>
      <c r="I1199" s="53">
        <f>+E1199+F1199-G1199</f>
        <v>101</v>
      </c>
      <c r="J1199" s="53"/>
      <c r="K1199" s="54">
        <v>81.42</v>
      </c>
      <c r="L1199" s="54">
        <f t="shared" si="0"/>
        <v>8223.42</v>
      </c>
      <c r="M1199" s="14"/>
      <c r="N1199" s="14"/>
      <c r="O1199" s="9" t="s">
        <v>28</v>
      </c>
      <c r="P1199" s="10"/>
    </row>
    <row r="1200" spans="1:16" ht="49.5" customHeight="1">
      <c r="A1200" s="51" t="s">
        <v>2478</v>
      </c>
      <c r="B1200" s="55" t="s">
        <v>1037</v>
      </c>
      <c r="C1200" s="44" t="s">
        <v>2479</v>
      </c>
      <c r="D1200" s="56"/>
      <c r="E1200" s="53">
        <v>98</v>
      </c>
      <c r="F1200" s="53"/>
      <c r="G1200" s="53"/>
      <c r="H1200" s="53"/>
      <c r="I1200" s="53">
        <f>+E1200+F1200-G1200</f>
        <v>98</v>
      </c>
      <c r="J1200" s="53"/>
      <c r="K1200" s="54">
        <v>161.66</v>
      </c>
      <c r="L1200" s="54">
        <f t="shared" si="0"/>
        <v>15842.68</v>
      </c>
      <c r="M1200" s="14"/>
      <c r="N1200" s="14"/>
      <c r="O1200" s="9" t="s">
        <v>28</v>
      </c>
      <c r="P1200" s="10"/>
    </row>
    <row r="1201" spans="1:16" ht="49.5" customHeight="1">
      <c r="A1201" s="51" t="s">
        <v>2480</v>
      </c>
      <c r="B1201" s="55" t="s">
        <v>1037</v>
      </c>
      <c r="C1201" s="44" t="s">
        <v>2481</v>
      </c>
      <c r="D1201" s="56"/>
      <c r="E1201" s="53">
        <v>92</v>
      </c>
      <c r="F1201" s="53"/>
      <c r="G1201" s="53"/>
      <c r="H1201" s="53"/>
      <c r="I1201" s="53">
        <f>+E1201+F1201-G1201</f>
        <v>92</v>
      </c>
      <c r="J1201" s="53"/>
      <c r="K1201" s="54">
        <v>199.42</v>
      </c>
      <c r="L1201" s="54">
        <f t="shared" si="0"/>
        <v>18346.64</v>
      </c>
      <c r="M1201" s="14"/>
      <c r="N1201" s="14"/>
      <c r="O1201" s="9" t="s">
        <v>28</v>
      </c>
      <c r="P1201" s="10"/>
    </row>
    <row r="1202" spans="1:16" ht="49.5" customHeight="1">
      <c r="A1202" s="51" t="s">
        <v>2482</v>
      </c>
      <c r="B1202" s="55" t="s">
        <v>1037</v>
      </c>
      <c r="C1202" s="44" t="s">
        <v>2483</v>
      </c>
      <c r="D1202" s="56"/>
      <c r="E1202" s="53">
        <v>22</v>
      </c>
      <c r="F1202" s="53"/>
      <c r="G1202" s="53"/>
      <c r="H1202" s="53"/>
      <c r="I1202" s="53">
        <f>+E1202+F1202-G1202</f>
        <v>22</v>
      </c>
      <c r="J1202" s="53"/>
      <c r="K1202" s="54">
        <v>1947</v>
      </c>
      <c r="L1202" s="54">
        <f t="shared" si="0"/>
        <v>42834</v>
      </c>
      <c r="M1202" s="14"/>
      <c r="N1202" s="14"/>
      <c r="O1202" s="9" t="s">
        <v>28</v>
      </c>
      <c r="P1202" s="10"/>
    </row>
    <row r="1203" spans="1:16" ht="49.5" customHeight="1">
      <c r="A1203" s="51" t="s">
        <v>2484</v>
      </c>
      <c r="B1203" s="55" t="s">
        <v>1037</v>
      </c>
      <c r="C1203" s="44" t="s">
        <v>2485</v>
      </c>
      <c r="D1203" s="56"/>
      <c r="E1203" s="53">
        <v>4900</v>
      </c>
      <c r="F1203" s="53"/>
      <c r="G1203" s="53"/>
      <c r="H1203" s="53"/>
      <c r="I1203" s="53">
        <f>+E1203+F1203-G1203</f>
        <v>4900</v>
      </c>
      <c r="J1203" s="53"/>
      <c r="K1203" s="54">
        <v>1.89</v>
      </c>
      <c r="L1203" s="54">
        <f t="shared" si="0"/>
        <v>9261</v>
      </c>
      <c r="M1203" s="14"/>
      <c r="N1203" s="14"/>
      <c r="O1203" s="9" t="s">
        <v>28</v>
      </c>
      <c r="P1203" s="10"/>
    </row>
    <row r="1204" spans="1:16" ht="49.5" customHeight="1">
      <c r="A1204" s="51" t="s">
        <v>2486</v>
      </c>
      <c r="B1204" s="55" t="s">
        <v>1037</v>
      </c>
      <c r="C1204" s="44" t="s">
        <v>2487</v>
      </c>
      <c r="D1204" s="56"/>
      <c r="E1204" s="53">
        <v>119</v>
      </c>
      <c r="F1204" s="53"/>
      <c r="G1204" s="53"/>
      <c r="H1204" s="53"/>
      <c r="I1204" s="53">
        <f>+E1204+F1204-G1204</f>
        <v>119</v>
      </c>
      <c r="J1204" s="53"/>
      <c r="K1204" s="54">
        <v>135.69999999999999</v>
      </c>
      <c r="L1204" s="54">
        <f t="shared" si="0"/>
        <v>16148.3</v>
      </c>
      <c r="M1204" s="14"/>
      <c r="N1204" s="14"/>
      <c r="O1204" s="9" t="s">
        <v>28</v>
      </c>
      <c r="P1204" s="10"/>
    </row>
    <row r="1205" spans="1:16" ht="49.5" customHeight="1">
      <c r="A1205" s="51" t="s">
        <v>2488</v>
      </c>
      <c r="B1205" s="55" t="s">
        <v>1037</v>
      </c>
      <c r="C1205" s="44" t="s">
        <v>2489</v>
      </c>
      <c r="D1205" s="56"/>
      <c r="E1205" s="53">
        <v>0</v>
      </c>
      <c r="F1205" s="53"/>
      <c r="G1205" s="53"/>
      <c r="H1205" s="53"/>
      <c r="I1205" s="53">
        <f>+E1205+F1205-G1205</f>
        <v>0</v>
      </c>
      <c r="J1205" s="53"/>
      <c r="K1205" s="54">
        <v>17641</v>
      </c>
      <c r="L1205" s="54">
        <f t="shared" si="0"/>
        <v>0</v>
      </c>
      <c r="M1205" s="14"/>
      <c r="N1205" s="14"/>
      <c r="O1205" s="9" t="s">
        <v>28</v>
      </c>
      <c r="P1205" s="10"/>
    </row>
    <row r="1206" spans="1:16" ht="49.5" customHeight="1">
      <c r="A1206" s="51" t="s">
        <v>2490</v>
      </c>
      <c r="B1206" s="55" t="s">
        <v>1037</v>
      </c>
      <c r="C1206" s="44" t="s">
        <v>2491</v>
      </c>
      <c r="D1206" s="56"/>
      <c r="E1206" s="53">
        <v>0</v>
      </c>
      <c r="F1206" s="53"/>
      <c r="G1206" s="53"/>
      <c r="H1206" s="53"/>
      <c r="I1206" s="53">
        <f>+E1206+F1206-G1206</f>
        <v>0</v>
      </c>
      <c r="J1206" s="53"/>
      <c r="K1206" s="54">
        <v>2655</v>
      </c>
      <c r="L1206" s="54">
        <f t="shared" si="0"/>
        <v>0</v>
      </c>
      <c r="M1206" s="14"/>
      <c r="N1206" s="14"/>
      <c r="O1206" s="9" t="s">
        <v>28</v>
      </c>
      <c r="P1206" s="10"/>
    </row>
    <row r="1207" spans="1:16" ht="49.5" customHeight="1">
      <c r="A1207" s="51" t="s">
        <v>2492</v>
      </c>
      <c r="B1207" s="55" t="s">
        <v>2493</v>
      </c>
      <c r="C1207" s="44" t="s">
        <v>2494</v>
      </c>
      <c r="D1207" s="56"/>
      <c r="E1207" s="53">
        <v>0</v>
      </c>
      <c r="F1207" s="53"/>
      <c r="G1207" s="53"/>
      <c r="H1207" s="53"/>
      <c r="I1207" s="53">
        <f>+E1207+F1207-G1207</f>
        <v>0</v>
      </c>
      <c r="J1207" s="53"/>
      <c r="K1207" s="54">
        <v>6667</v>
      </c>
      <c r="L1207" s="54">
        <f t="shared" si="0"/>
        <v>0</v>
      </c>
      <c r="M1207" s="14"/>
      <c r="N1207" s="14"/>
      <c r="O1207" s="9" t="s">
        <v>28</v>
      </c>
      <c r="P1207" s="10"/>
    </row>
    <row r="1208" spans="1:16" ht="49.5" customHeight="1">
      <c r="A1208" s="51" t="s">
        <v>2495</v>
      </c>
      <c r="B1208" s="55" t="s">
        <v>1037</v>
      </c>
      <c r="C1208" s="44" t="s">
        <v>2496</v>
      </c>
      <c r="D1208" s="56"/>
      <c r="E1208" s="53">
        <v>2</v>
      </c>
      <c r="F1208" s="53"/>
      <c r="G1208" s="53"/>
      <c r="H1208" s="53"/>
      <c r="I1208" s="53">
        <f>+E1208+F1208-G1208</f>
        <v>2</v>
      </c>
      <c r="J1208" s="53"/>
      <c r="K1208" s="54">
        <v>12980</v>
      </c>
      <c r="L1208" s="54">
        <f t="shared" si="0"/>
        <v>25960</v>
      </c>
      <c r="M1208" s="14"/>
      <c r="N1208" s="14"/>
      <c r="O1208" s="9" t="s">
        <v>28</v>
      </c>
      <c r="P1208" s="10"/>
    </row>
    <row r="1209" spans="1:16" ht="49.5" customHeight="1">
      <c r="A1209" s="51" t="s">
        <v>2497</v>
      </c>
      <c r="B1209" s="55" t="s">
        <v>1037</v>
      </c>
      <c r="C1209" s="44" t="s">
        <v>2498</v>
      </c>
      <c r="D1209" s="56"/>
      <c r="E1209" s="53">
        <v>498</v>
      </c>
      <c r="F1209" s="53"/>
      <c r="G1209" s="53"/>
      <c r="H1209" s="53"/>
      <c r="I1209" s="53">
        <f>+E1209+F1209-G1209</f>
        <v>498</v>
      </c>
      <c r="J1209" s="53"/>
      <c r="K1209" s="54">
        <v>92.04</v>
      </c>
      <c r="L1209" s="54">
        <f t="shared" si="0"/>
        <v>45835.920000000006</v>
      </c>
      <c r="M1209" s="14"/>
      <c r="N1209" s="14"/>
      <c r="O1209" s="9" t="s">
        <v>28</v>
      </c>
      <c r="P1209" s="10"/>
    </row>
    <row r="1210" spans="1:16" ht="49.5" customHeight="1">
      <c r="A1210" s="51" t="s">
        <v>2499</v>
      </c>
      <c r="B1210" s="55" t="s">
        <v>111</v>
      </c>
      <c r="C1210" s="44" t="s">
        <v>2500</v>
      </c>
      <c r="D1210" s="56"/>
      <c r="E1210" s="53">
        <v>290</v>
      </c>
      <c r="F1210" s="53"/>
      <c r="G1210" s="53"/>
      <c r="H1210" s="53"/>
      <c r="I1210" s="53">
        <f>+E1210+F1210-G1210</f>
        <v>290</v>
      </c>
      <c r="J1210" s="53"/>
      <c r="K1210" s="54">
        <v>8.5904000000000007</v>
      </c>
      <c r="L1210" s="54">
        <f t="shared" si="0"/>
        <v>2491.2160000000003</v>
      </c>
      <c r="M1210" s="14"/>
      <c r="N1210" s="14"/>
      <c r="O1210" s="9" t="s">
        <v>194</v>
      </c>
      <c r="P1210" s="10"/>
    </row>
    <row r="1211" spans="1:16" ht="49.5" customHeight="1">
      <c r="A1211" s="51" t="s">
        <v>2501</v>
      </c>
      <c r="B1211" s="55" t="s">
        <v>111</v>
      </c>
      <c r="C1211" s="44" t="s">
        <v>2502</v>
      </c>
      <c r="D1211" s="56"/>
      <c r="E1211" s="53">
        <v>6</v>
      </c>
      <c r="F1211" s="53"/>
      <c r="G1211" s="53"/>
      <c r="H1211" s="53"/>
      <c r="I1211" s="53">
        <f>+E1211+F1211-G1211</f>
        <v>6</v>
      </c>
      <c r="J1211" s="53"/>
      <c r="K1211" s="54">
        <v>348.1</v>
      </c>
      <c r="L1211" s="54">
        <f t="shared" si="0"/>
        <v>2088.6000000000004</v>
      </c>
      <c r="M1211" s="14"/>
      <c r="N1211" s="14"/>
      <c r="O1211" s="9" t="s">
        <v>194</v>
      </c>
      <c r="P1211" s="10"/>
    </row>
    <row r="1212" spans="1:16" ht="49.5" customHeight="1">
      <c r="A1212" s="51" t="s">
        <v>2503</v>
      </c>
      <c r="B1212" s="55" t="s">
        <v>111</v>
      </c>
      <c r="C1212" s="44" t="s">
        <v>2504</v>
      </c>
      <c r="D1212" s="56"/>
      <c r="E1212" s="53">
        <v>3</v>
      </c>
      <c r="F1212" s="53"/>
      <c r="G1212" s="53"/>
      <c r="H1212" s="53"/>
      <c r="I1212" s="53">
        <f>+E1212+F1212-G1212</f>
        <v>3</v>
      </c>
      <c r="J1212" s="53"/>
      <c r="K1212" s="54">
        <v>4130</v>
      </c>
      <c r="L1212" s="54">
        <f t="shared" si="0"/>
        <v>12390</v>
      </c>
      <c r="M1212" s="14"/>
      <c r="N1212" s="14"/>
      <c r="O1212" s="9" t="s">
        <v>194</v>
      </c>
      <c r="P1212" s="10"/>
    </row>
    <row r="1213" spans="1:16" ht="49.5" customHeight="1">
      <c r="A1213" s="51" t="s">
        <v>2505</v>
      </c>
      <c r="B1213" s="55" t="s">
        <v>111</v>
      </c>
      <c r="C1213" s="44" t="s">
        <v>2506</v>
      </c>
      <c r="D1213" s="56"/>
      <c r="E1213" s="53">
        <v>3</v>
      </c>
      <c r="F1213" s="53"/>
      <c r="G1213" s="53"/>
      <c r="H1213" s="53"/>
      <c r="I1213" s="53">
        <f>+E1213+F1213-G1213</f>
        <v>3</v>
      </c>
      <c r="J1213" s="53"/>
      <c r="K1213" s="54">
        <v>266.68</v>
      </c>
      <c r="L1213" s="54">
        <f t="shared" si="0"/>
        <v>800.04</v>
      </c>
      <c r="M1213" s="14"/>
      <c r="N1213" s="14"/>
      <c r="O1213" s="9" t="s">
        <v>194</v>
      </c>
      <c r="P1213" s="10"/>
    </row>
    <row r="1214" spans="1:16" ht="49.5" customHeight="1">
      <c r="A1214" s="51" t="s">
        <v>2507</v>
      </c>
      <c r="B1214" s="55" t="s">
        <v>111</v>
      </c>
      <c r="C1214" s="44" t="s">
        <v>2508</v>
      </c>
      <c r="D1214" s="56"/>
      <c r="E1214" s="53">
        <v>3</v>
      </c>
      <c r="F1214" s="53"/>
      <c r="G1214" s="53"/>
      <c r="H1214" s="53"/>
      <c r="I1214" s="53">
        <f>+E1214+F1214-G1214</f>
        <v>3</v>
      </c>
      <c r="J1214" s="53"/>
      <c r="K1214" s="54">
        <v>526.28</v>
      </c>
      <c r="L1214" s="54">
        <f t="shared" si="0"/>
        <v>1578.84</v>
      </c>
      <c r="M1214" s="14"/>
      <c r="N1214" s="14"/>
      <c r="O1214" s="9" t="s">
        <v>194</v>
      </c>
      <c r="P1214" s="10"/>
    </row>
    <row r="1215" spans="1:16" ht="49.5" customHeight="1">
      <c r="A1215" s="51" t="s">
        <v>2509</v>
      </c>
      <c r="B1215" s="55" t="s">
        <v>407</v>
      </c>
      <c r="C1215" s="44" t="s">
        <v>2510</v>
      </c>
      <c r="D1215" s="56"/>
      <c r="E1215" s="53">
        <v>24</v>
      </c>
      <c r="F1215" s="53"/>
      <c r="G1215" s="53"/>
      <c r="H1215" s="53"/>
      <c r="I1215" s="53">
        <f>+E1215+F1215-G1215</f>
        <v>24</v>
      </c>
      <c r="J1215" s="53"/>
      <c r="K1215" s="54">
        <v>2773</v>
      </c>
      <c r="L1215" s="54">
        <f t="shared" si="0"/>
        <v>66552</v>
      </c>
      <c r="M1215" s="14"/>
      <c r="N1215" s="14"/>
      <c r="O1215" s="9" t="s">
        <v>50</v>
      </c>
      <c r="P1215" s="10"/>
    </row>
    <row r="1216" spans="1:16" ht="49.5" customHeight="1">
      <c r="A1216" s="51" t="s">
        <v>2511</v>
      </c>
      <c r="B1216" s="55" t="s">
        <v>1042</v>
      </c>
      <c r="C1216" s="44" t="s">
        <v>2512</v>
      </c>
      <c r="D1216" s="56"/>
      <c r="E1216" s="53">
        <v>91</v>
      </c>
      <c r="F1216" s="53"/>
      <c r="G1216" s="53"/>
      <c r="H1216" s="53"/>
      <c r="I1216" s="53">
        <f>+E1216+F1216-G1216</f>
        <v>91</v>
      </c>
      <c r="J1216" s="53"/>
      <c r="K1216" s="54">
        <v>94.4</v>
      </c>
      <c r="L1216" s="54">
        <f t="shared" si="0"/>
        <v>8590.4</v>
      </c>
      <c r="M1216" s="14"/>
      <c r="N1216" s="14"/>
      <c r="O1216" s="9" t="s">
        <v>28</v>
      </c>
      <c r="P1216" s="10"/>
    </row>
    <row r="1217" spans="1:16" ht="49.5" customHeight="1">
      <c r="A1217" s="51" t="s">
        <v>2513</v>
      </c>
      <c r="B1217" s="55" t="s">
        <v>1643</v>
      </c>
      <c r="C1217" s="44" t="s">
        <v>2514</v>
      </c>
      <c r="D1217" s="56"/>
      <c r="E1217" s="53">
        <v>1448</v>
      </c>
      <c r="F1217" s="53"/>
      <c r="G1217" s="53">
        <f>24+1+24</f>
        <v>49</v>
      </c>
      <c r="H1217" s="53"/>
      <c r="I1217" s="53">
        <f>+E1217+F1217-G1217</f>
        <v>1399</v>
      </c>
      <c r="J1217" s="53"/>
      <c r="K1217" s="54">
        <v>38.94</v>
      </c>
      <c r="L1217" s="54">
        <f t="shared" si="0"/>
        <v>54477.06</v>
      </c>
      <c r="M1217" s="14"/>
      <c r="N1217" s="14"/>
      <c r="O1217" s="9" t="s">
        <v>28</v>
      </c>
      <c r="P1217" s="10"/>
    </row>
    <row r="1218" spans="1:16" ht="49.5" customHeight="1">
      <c r="A1218" s="51" t="s">
        <v>2515</v>
      </c>
      <c r="B1218" s="55" t="s">
        <v>1643</v>
      </c>
      <c r="C1218" s="44" t="s">
        <v>2516</v>
      </c>
      <c r="D1218" s="56"/>
      <c r="E1218" s="53">
        <v>98</v>
      </c>
      <c r="F1218" s="53"/>
      <c r="G1218" s="53"/>
      <c r="H1218" s="53"/>
      <c r="I1218" s="53">
        <f>+E1218+F1218-G1218</f>
        <v>98</v>
      </c>
      <c r="J1218" s="53"/>
      <c r="K1218" s="54">
        <v>99.12</v>
      </c>
      <c r="L1218" s="54">
        <f t="shared" si="0"/>
        <v>9713.76</v>
      </c>
      <c r="M1218" s="14"/>
      <c r="N1218" s="14"/>
      <c r="O1218" s="9" t="s">
        <v>28</v>
      </c>
      <c r="P1218" s="10"/>
    </row>
    <row r="1219" spans="1:16" ht="49.5" customHeight="1">
      <c r="A1219" s="51" t="s">
        <v>2517</v>
      </c>
      <c r="B1219" s="55" t="s">
        <v>1643</v>
      </c>
      <c r="C1219" s="44" t="s">
        <v>2518</v>
      </c>
      <c r="D1219" s="56"/>
      <c r="E1219" s="53">
        <v>17</v>
      </c>
      <c r="F1219" s="53"/>
      <c r="G1219" s="53"/>
      <c r="H1219" s="53"/>
      <c r="I1219" s="53">
        <f>+E1219+F1219-G1219</f>
        <v>17</v>
      </c>
      <c r="J1219" s="53"/>
      <c r="K1219" s="54">
        <v>153.4</v>
      </c>
      <c r="L1219" s="54">
        <f t="shared" si="0"/>
        <v>2607.8000000000002</v>
      </c>
      <c r="M1219" s="14"/>
      <c r="N1219" s="14"/>
      <c r="O1219" s="9" t="s">
        <v>28</v>
      </c>
      <c r="P1219" s="10"/>
    </row>
    <row r="1220" spans="1:16" ht="49.5" customHeight="1">
      <c r="A1220" s="51" t="s">
        <v>2519</v>
      </c>
      <c r="B1220" s="55" t="s">
        <v>1643</v>
      </c>
      <c r="C1220" s="44" t="s">
        <v>2520</v>
      </c>
      <c r="D1220" s="56"/>
      <c r="E1220" s="53">
        <v>21</v>
      </c>
      <c r="F1220" s="53"/>
      <c r="G1220" s="53"/>
      <c r="H1220" s="53"/>
      <c r="I1220" s="53">
        <f>+E1220+F1220-G1220</f>
        <v>21</v>
      </c>
      <c r="J1220" s="53"/>
      <c r="K1220" s="54">
        <v>100.3</v>
      </c>
      <c r="L1220" s="54">
        <f t="shared" si="0"/>
        <v>2106.2999999999997</v>
      </c>
      <c r="M1220" s="14"/>
      <c r="N1220" s="14"/>
      <c r="O1220" s="9" t="s">
        <v>28</v>
      </c>
      <c r="P1220" s="10"/>
    </row>
    <row r="1221" spans="1:16" ht="49.5" customHeight="1">
      <c r="A1221" s="51" t="s">
        <v>2521</v>
      </c>
      <c r="B1221" s="55" t="s">
        <v>1643</v>
      </c>
      <c r="C1221" s="44" t="s">
        <v>2522</v>
      </c>
      <c r="D1221" s="56"/>
      <c r="E1221" s="53">
        <v>2</v>
      </c>
      <c r="F1221" s="53"/>
      <c r="G1221" s="53"/>
      <c r="H1221" s="53"/>
      <c r="I1221" s="53">
        <f>+E1221+F1221-G1221</f>
        <v>2</v>
      </c>
      <c r="J1221" s="53"/>
      <c r="K1221" s="54">
        <v>265.5</v>
      </c>
      <c r="L1221" s="54">
        <f t="shared" si="0"/>
        <v>531</v>
      </c>
      <c r="M1221" s="14"/>
      <c r="N1221" s="14"/>
      <c r="O1221" s="9" t="s">
        <v>28</v>
      </c>
      <c r="P1221" s="10"/>
    </row>
    <row r="1222" spans="1:16" ht="49.5" customHeight="1">
      <c r="A1222" s="51" t="s">
        <v>2523</v>
      </c>
      <c r="B1222" s="55" t="s">
        <v>1643</v>
      </c>
      <c r="C1222" s="44" t="s">
        <v>2524</v>
      </c>
      <c r="D1222" s="56"/>
      <c r="E1222" s="53">
        <v>7</v>
      </c>
      <c r="F1222" s="53"/>
      <c r="G1222" s="53"/>
      <c r="H1222" s="53"/>
      <c r="I1222" s="53">
        <f>+E1222+F1222-G1222</f>
        <v>7</v>
      </c>
      <c r="J1222" s="53"/>
      <c r="K1222" s="54">
        <v>265.5</v>
      </c>
      <c r="L1222" s="54">
        <f t="shared" si="0"/>
        <v>1858.5</v>
      </c>
      <c r="M1222" s="14"/>
      <c r="N1222" s="14"/>
      <c r="O1222" s="9" t="s">
        <v>28</v>
      </c>
      <c r="P1222" s="10"/>
    </row>
    <row r="1223" spans="1:16" ht="49.5" customHeight="1">
      <c r="A1223" s="51" t="s">
        <v>2525</v>
      </c>
      <c r="B1223" s="55" t="s">
        <v>1643</v>
      </c>
      <c r="C1223" s="44" t="s">
        <v>2526</v>
      </c>
      <c r="D1223" s="56"/>
      <c r="E1223" s="53">
        <v>86</v>
      </c>
      <c r="F1223" s="53"/>
      <c r="G1223" s="53">
        <v>1</v>
      </c>
      <c r="H1223" s="53"/>
      <c r="I1223" s="53">
        <f>+E1223+F1223-G1223</f>
        <v>85</v>
      </c>
      <c r="J1223" s="53"/>
      <c r="K1223" s="54">
        <v>383.5</v>
      </c>
      <c r="L1223" s="54">
        <f t="shared" si="0"/>
        <v>32597.5</v>
      </c>
      <c r="M1223" s="14"/>
      <c r="N1223" s="14"/>
      <c r="O1223" s="9" t="s">
        <v>28</v>
      </c>
      <c r="P1223" s="10"/>
    </row>
    <row r="1224" spans="1:16" ht="49.5" customHeight="1">
      <c r="A1224" s="51" t="s">
        <v>2527</v>
      </c>
      <c r="B1224" s="55" t="s">
        <v>1643</v>
      </c>
      <c r="C1224" s="44" t="s">
        <v>2528</v>
      </c>
      <c r="D1224" s="56"/>
      <c r="E1224" s="53">
        <v>67</v>
      </c>
      <c r="F1224" s="53"/>
      <c r="G1224" s="53">
        <f>5+1+7+1</f>
        <v>14</v>
      </c>
      <c r="H1224" s="53"/>
      <c r="I1224" s="53">
        <f>+E1224+F1224-G1224</f>
        <v>53</v>
      </c>
      <c r="J1224" s="53"/>
      <c r="K1224" s="54">
        <v>141.6</v>
      </c>
      <c r="L1224" s="54">
        <f t="shared" si="0"/>
        <v>7504.7999999999993</v>
      </c>
      <c r="M1224" s="14"/>
      <c r="N1224" s="14"/>
      <c r="O1224" s="9" t="s">
        <v>28</v>
      </c>
      <c r="P1224" s="10"/>
    </row>
    <row r="1225" spans="1:16" ht="49.5" customHeight="1">
      <c r="A1225" s="51" t="s">
        <v>2529</v>
      </c>
      <c r="B1225" s="55">
        <v>45723</v>
      </c>
      <c r="C1225" s="44" t="s">
        <v>2530</v>
      </c>
      <c r="D1225" s="56"/>
      <c r="E1225" s="53">
        <v>24</v>
      </c>
      <c r="F1225" s="53"/>
      <c r="G1225" s="53">
        <v>1</v>
      </c>
      <c r="H1225" s="53"/>
      <c r="I1225" s="53">
        <f>+E1225+F1225-G1225</f>
        <v>23</v>
      </c>
      <c r="J1225" s="53"/>
      <c r="K1225" s="54">
        <v>29.01</v>
      </c>
      <c r="L1225" s="54">
        <f t="shared" si="0"/>
        <v>667.23</v>
      </c>
      <c r="M1225" s="14"/>
      <c r="N1225" s="14"/>
      <c r="O1225" s="9" t="s">
        <v>28</v>
      </c>
      <c r="P1225" s="10"/>
    </row>
    <row r="1226" spans="1:16" ht="49.5" customHeight="1">
      <c r="A1226" s="51" t="s">
        <v>2531</v>
      </c>
      <c r="B1226" s="55">
        <v>45783</v>
      </c>
      <c r="C1226" s="44" t="s">
        <v>2532</v>
      </c>
      <c r="D1226" s="56"/>
      <c r="E1226" s="53">
        <v>0</v>
      </c>
      <c r="F1226" s="53"/>
      <c r="G1226" s="53"/>
      <c r="H1226" s="53"/>
      <c r="I1226" s="53">
        <f>+E1226+F1226-G1226</f>
        <v>0</v>
      </c>
      <c r="J1226" s="53"/>
      <c r="K1226" s="54">
        <v>27080</v>
      </c>
      <c r="L1226" s="54">
        <f t="shared" si="0"/>
        <v>0</v>
      </c>
      <c r="M1226" s="14"/>
      <c r="N1226" s="14"/>
      <c r="O1226" s="9" t="s">
        <v>28</v>
      </c>
      <c r="P1226" s="10"/>
    </row>
    <row r="1227" spans="1:16" ht="49.5" customHeight="1">
      <c r="A1227" s="51" t="s">
        <v>2533</v>
      </c>
      <c r="B1227" s="55" t="s">
        <v>1042</v>
      </c>
      <c r="C1227" s="44" t="s">
        <v>2534</v>
      </c>
      <c r="D1227" s="56"/>
      <c r="E1227" s="53">
        <v>97</v>
      </c>
      <c r="F1227" s="53"/>
      <c r="G1227" s="53"/>
      <c r="H1227" s="53"/>
      <c r="I1227" s="53">
        <f>+E1227+F1227-G1227</f>
        <v>97</v>
      </c>
      <c r="J1227" s="53"/>
      <c r="K1227" s="54">
        <v>295</v>
      </c>
      <c r="L1227" s="54">
        <f t="shared" si="0"/>
        <v>28615</v>
      </c>
      <c r="M1227" s="14"/>
      <c r="N1227" s="14"/>
      <c r="O1227" s="9" t="s">
        <v>28</v>
      </c>
      <c r="P1227" s="10"/>
    </row>
    <row r="1228" spans="1:16" ht="49.5" customHeight="1">
      <c r="A1228" s="51" t="s">
        <v>2535</v>
      </c>
      <c r="B1228" s="55">
        <v>45839</v>
      </c>
      <c r="C1228" s="44" t="s">
        <v>2536</v>
      </c>
      <c r="D1228" s="56"/>
      <c r="E1228" s="53">
        <v>0</v>
      </c>
      <c r="F1228" s="53"/>
      <c r="G1228" s="53"/>
      <c r="H1228" s="53"/>
      <c r="I1228" s="53">
        <f>+E1228+F1228-G1228</f>
        <v>0</v>
      </c>
      <c r="J1228" s="53"/>
      <c r="K1228" s="54">
        <v>944.20060000000001</v>
      </c>
      <c r="L1228" s="54">
        <f t="shared" si="0"/>
        <v>0</v>
      </c>
      <c r="M1228" s="14"/>
      <c r="N1228" s="14"/>
      <c r="O1228" s="9" t="s">
        <v>71</v>
      </c>
      <c r="P1228" s="10"/>
    </row>
    <row r="1229" spans="1:16" ht="49.5" customHeight="1">
      <c r="A1229" s="51" t="s">
        <v>2537</v>
      </c>
      <c r="B1229" s="55">
        <v>45845</v>
      </c>
      <c r="C1229" s="44" t="s">
        <v>2538</v>
      </c>
      <c r="D1229" s="56"/>
      <c r="E1229" s="53">
        <v>0</v>
      </c>
      <c r="F1229" s="53"/>
      <c r="G1229" s="53"/>
      <c r="H1229" s="53"/>
      <c r="I1229" s="53">
        <f>+E1229+F1229-G1229</f>
        <v>0</v>
      </c>
      <c r="J1229" s="53"/>
      <c r="K1229" s="54">
        <v>556.00419999999997</v>
      </c>
      <c r="L1229" s="54">
        <f t="shared" si="0"/>
        <v>0</v>
      </c>
      <c r="M1229" s="14"/>
      <c r="N1229" s="14"/>
      <c r="O1229" s="9" t="s">
        <v>71</v>
      </c>
      <c r="P1229" s="10"/>
    </row>
    <row r="1230" spans="1:16" ht="49.5" customHeight="1">
      <c r="A1230" s="51" t="s">
        <v>2539</v>
      </c>
      <c r="B1230" s="55">
        <v>45845</v>
      </c>
      <c r="C1230" s="44" t="s">
        <v>2540</v>
      </c>
      <c r="D1230" s="56"/>
      <c r="E1230" s="53">
        <v>0</v>
      </c>
      <c r="F1230" s="53"/>
      <c r="G1230" s="53"/>
      <c r="H1230" s="53"/>
      <c r="I1230" s="53">
        <f>+E1230+F1230-G1230</f>
        <v>0</v>
      </c>
      <c r="J1230" s="53"/>
      <c r="K1230" s="54">
        <v>556.00419999999997</v>
      </c>
      <c r="L1230" s="54">
        <f t="shared" si="0"/>
        <v>0</v>
      </c>
      <c r="M1230" s="14"/>
      <c r="N1230" s="14"/>
      <c r="O1230" s="9" t="s">
        <v>71</v>
      </c>
      <c r="P1230" s="10"/>
    </row>
    <row r="1231" spans="1:16" ht="49.5" customHeight="1">
      <c r="A1231" s="51" t="s">
        <v>2541</v>
      </c>
      <c r="B1231" s="55">
        <v>45845</v>
      </c>
      <c r="C1231" s="44" t="s">
        <v>2542</v>
      </c>
      <c r="D1231" s="56"/>
      <c r="E1231" s="53">
        <v>0</v>
      </c>
      <c r="F1231" s="53"/>
      <c r="G1231" s="53"/>
      <c r="H1231" s="53"/>
      <c r="I1231" s="53">
        <f>+E1231+F1231-G1231</f>
        <v>0</v>
      </c>
      <c r="J1231" s="53"/>
      <c r="K1231" s="54">
        <v>556.00419999999997</v>
      </c>
      <c r="L1231" s="54">
        <f t="shared" si="0"/>
        <v>0</v>
      </c>
      <c r="M1231" s="14"/>
      <c r="N1231" s="14"/>
      <c r="O1231" s="9" t="s">
        <v>71</v>
      </c>
      <c r="P1231" s="10"/>
    </row>
    <row r="1232" spans="1:16" ht="49.5" customHeight="1">
      <c r="A1232" s="51" t="s">
        <v>2543</v>
      </c>
      <c r="B1232" s="55">
        <v>45845</v>
      </c>
      <c r="C1232" s="44" t="s">
        <v>2544</v>
      </c>
      <c r="D1232" s="56"/>
      <c r="E1232" s="53">
        <v>0</v>
      </c>
      <c r="F1232" s="53"/>
      <c r="G1232" s="53"/>
      <c r="H1232" s="53"/>
      <c r="I1232" s="53">
        <f>+E1232+F1232-G1232</f>
        <v>0</v>
      </c>
      <c r="J1232" s="53"/>
      <c r="K1232" s="54">
        <v>556.00419999999997</v>
      </c>
      <c r="L1232" s="54">
        <f t="shared" si="0"/>
        <v>0</v>
      </c>
      <c r="M1232" s="14"/>
      <c r="N1232" s="14"/>
      <c r="O1232" s="9" t="s">
        <v>71</v>
      </c>
      <c r="P1232" s="10"/>
    </row>
    <row r="1233" spans="1:16" ht="49.5" customHeight="1">
      <c r="A1233" s="51" t="s">
        <v>2545</v>
      </c>
      <c r="B1233" s="55">
        <v>45845</v>
      </c>
      <c r="C1233" s="44" t="s">
        <v>2546</v>
      </c>
      <c r="D1233" s="56"/>
      <c r="E1233" s="53">
        <v>0</v>
      </c>
      <c r="F1233" s="53"/>
      <c r="G1233" s="53"/>
      <c r="H1233" s="53"/>
      <c r="I1233" s="53">
        <f>+E1233+F1233-G1233</f>
        <v>0</v>
      </c>
      <c r="J1233" s="53"/>
      <c r="K1233" s="54">
        <v>556.00419999999997</v>
      </c>
      <c r="L1233" s="54">
        <f t="shared" si="0"/>
        <v>0</v>
      </c>
      <c r="M1233" s="14"/>
      <c r="N1233" s="14"/>
      <c r="O1233" s="9" t="s">
        <v>71</v>
      </c>
      <c r="P1233" s="10"/>
    </row>
    <row r="1234" spans="1:16" ht="49.5" customHeight="1">
      <c r="A1234" s="51" t="s">
        <v>2547</v>
      </c>
      <c r="B1234" s="55">
        <v>45845</v>
      </c>
      <c r="C1234" s="44" t="s">
        <v>2548</v>
      </c>
      <c r="D1234" s="56"/>
      <c r="E1234" s="53">
        <v>0</v>
      </c>
      <c r="F1234" s="53"/>
      <c r="G1234" s="53"/>
      <c r="H1234" s="53"/>
      <c r="I1234" s="53">
        <f>+E1234+F1234-G1234</f>
        <v>0</v>
      </c>
      <c r="J1234" s="53"/>
      <c r="K1234" s="54">
        <v>556.00419999999997</v>
      </c>
      <c r="L1234" s="54">
        <f t="shared" si="0"/>
        <v>0</v>
      </c>
      <c r="M1234" s="14"/>
      <c r="N1234" s="14"/>
      <c r="O1234" s="9" t="s">
        <v>71</v>
      </c>
      <c r="P1234" s="10"/>
    </row>
    <row r="1235" spans="1:16" ht="49.5" customHeight="1">
      <c r="A1235" s="51" t="s">
        <v>2549</v>
      </c>
      <c r="B1235" s="55">
        <v>45845</v>
      </c>
      <c r="C1235" s="44" t="s">
        <v>2550</v>
      </c>
      <c r="D1235" s="56"/>
      <c r="E1235" s="53">
        <v>0</v>
      </c>
      <c r="F1235" s="53"/>
      <c r="G1235" s="53"/>
      <c r="H1235" s="53"/>
      <c r="I1235" s="53">
        <f>+E1235+F1235-G1235</f>
        <v>0</v>
      </c>
      <c r="J1235" s="53"/>
      <c r="K1235" s="54">
        <v>556.00419999999997</v>
      </c>
      <c r="L1235" s="54">
        <f t="shared" si="0"/>
        <v>0</v>
      </c>
      <c r="M1235" s="14"/>
      <c r="N1235" s="14"/>
      <c r="O1235" s="9" t="s">
        <v>71</v>
      </c>
      <c r="P1235" s="10"/>
    </row>
    <row r="1236" spans="1:16" ht="49.5" customHeight="1">
      <c r="A1236" s="51" t="s">
        <v>2551</v>
      </c>
      <c r="B1236" s="55">
        <v>45877</v>
      </c>
      <c r="C1236" s="44" t="s">
        <v>2552</v>
      </c>
      <c r="D1236" s="56"/>
      <c r="E1236" s="53">
        <v>28</v>
      </c>
      <c r="F1236" s="53"/>
      <c r="G1236" s="53"/>
      <c r="H1236" s="53"/>
      <c r="I1236" s="53">
        <f>+E1236+F1236-G1236</f>
        <v>28</v>
      </c>
      <c r="J1236" s="53"/>
      <c r="K1236" s="54">
        <v>2065</v>
      </c>
      <c r="L1236" s="54">
        <f t="shared" si="0"/>
        <v>57820</v>
      </c>
      <c r="M1236" s="14"/>
      <c r="N1236" s="14"/>
      <c r="O1236" s="9" t="s">
        <v>240</v>
      </c>
      <c r="P1236" s="10"/>
    </row>
    <row r="1237" spans="1:16" ht="49.5" customHeight="1">
      <c r="A1237" s="51" t="s">
        <v>2553</v>
      </c>
      <c r="B1237" s="55">
        <v>45877</v>
      </c>
      <c r="C1237" s="44" t="s">
        <v>2554</v>
      </c>
      <c r="D1237" s="56"/>
      <c r="E1237" s="53">
        <v>4</v>
      </c>
      <c r="F1237" s="53"/>
      <c r="G1237" s="53"/>
      <c r="H1237" s="53"/>
      <c r="I1237" s="53">
        <f>+E1237+F1237-G1237</f>
        <v>4</v>
      </c>
      <c r="J1237" s="53"/>
      <c r="K1237" s="54">
        <v>11800</v>
      </c>
      <c r="L1237" s="54">
        <f t="shared" si="0"/>
        <v>47200</v>
      </c>
      <c r="M1237" s="14"/>
      <c r="N1237" s="14"/>
      <c r="O1237" s="9" t="s">
        <v>2555</v>
      </c>
      <c r="P1237" s="10"/>
    </row>
    <row r="1238" spans="1:16" ht="49.5" customHeight="1">
      <c r="A1238" s="51" t="s">
        <v>2556</v>
      </c>
      <c r="B1238" s="55">
        <v>45785</v>
      </c>
      <c r="C1238" s="44" t="s">
        <v>2557</v>
      </c>
      <c r="D1238" s="56"/>
      <c r="E1238" s="53">
        <v>400</v>
      </c>
      <c r="F1238" s="53"/>
      <c r="G1238" s="53"/>
      <c r="H1238" s="53"/>
      <c r="I1238" s="53">
        <f>+E1238+F1238-G1238</f>
        <v>400</v>
      </c>
      <c r="J1238" s="53"/>
      <c r="K1238" s="54">
        <v>81.42</v>
      </c>
      <c r="L1238" s="54">
        <f t="shared" si="0"/>
        <v>32568</v>
      </c>
      <c r="M1238" s="14"/>
      <c r="N1238" s="14"/>
      <c r="O1238" s="9" t="s">
        <v>217</v>
      </c>
      <c r="P1238" s="10"/>
    </row>
    <row r="1239" spans="1:16" ht="49.5" customHeight="1">
      <c r="A1239" s="51" t="s">
        <v>2558</v>
      </c>
      <c r="B1239" s="55">
        <v>45785</v>
      </c>
      <c r="C1239" s="44" t="s">
        <v>2559</v>
      </c>
      <c r="D1239" s="56"/>
      <c r="E1239" s="53">
        <v>3</v>
      </c>
      <c r="F1239" s="53"/>
      <c r="G1239" s="53"/>
      <c r="H1239" s="53"/>
      <c r="I1239" s="53">
        <f>+E1239+F1239-G1239</f>
        <v>3</v>
      </c>
      <c r="J1239" s="53"/>
      <c r="K1239" s="54">
        <v>1230</v>
      </c>
      <c r="L1239" s="54">
        <f t="shared" si="0"/>
        <v>3690</v>
      </c>
      <c r="M1239" s="14"/>
      <c r="N1239" s="14"/>
      <c r="O1239" s="9" t="s">
        <v>217</v>
      </c>
      <c r="P1239" s="10"/>
    </row>
    <row r="1240" spans="1:16" ht="49.5" customHeight="1">
      <c r="A1240" s="51" t="s">
        <v>2560</v>
      </c>
      <c r="B1240" s="55">
        <v>45785</v>
      </c>
      <c r="C1240" s="44" t="s">
        <v>2561</v>
      </c>
      <c r="D1240" s="56"/>
      <c r="E1240" s="53">
        <v>12</v>
      </c>
      <c r="F1240" s="53"/>
      <c r="G1240" s="53"/>
      <c r="H1240" s="53"/>
      <c r="I1240" s="53">
        <f>+E1240+F1240-G1240</f>
        <v>12</v>
      </c>
      <c r="J1240" s="53"/>
      <c r="K1240" s="54">
        <v>512.12</v>
      </c>
      <c r="L1240" s="54">
        <f t="shared" si="0"/>
        <v>6145.4400000000005</v>
      </c>
      <c r="M1240" s="14"/>
      <c r="N1240" s="14"/>
      <c r="O1240" s="9" t="s">
        <v>217</v>
      </c>
      <c r="P1240" s="10"/>
    </row>
    <row r="1241" spans="1:16" ht="49.5" customHeight="1">
      <c r="A1241" s="51" t="s">
        <v>2562</v>
      </c>
      <c r="B1241" s="55">
        <v>45785</v>
      </c>
      <c r="C1241" s="44" t="s">
        <v>2563</v>
      </c>
      <c r="D1241" s="56"/>
      <c r="E1241" s="53">
        <v>50</v>
      </c>
      <c r="F1241" s="53"/>
      <c r="G1241" s="53"/>
      <c r="H1241" s="53"/>
      <c r="I1241" s="53">
        <f>+E1241+F1241-G1241</f>
        <v>50</v>
      </c>
      <c r="J1241" s="53"/>
      <c r="K1241" s="54">
        <v>20.6</v>
      </c>
      <c r="L1241" s="54">
        <f t="shared" si="0"/>
        <v>1030</v>
      </c>
      <c r="M1241" s="14"/>
      <c r="N1241" s="14"/>
      <c r="O1241" s="9" t="s">
        <v>217</v>
      </c>
      <c r="P1241" s="10"/>
    </row>
    <row r="1242" spans="1:16" ht="49.5" customHeight="1">
      <c r="A1242" s="51" t="s">
        <v>2564</v>
      </c>
      <c r="B1242" s="55">
        <v>45785</v>
      </c>
      <c r="C1242" s="44" t="s">
        <v>2565</v>
      </c>
      <c r="D1242" s="56"/>
      <c r="E1242" s="53">
        <v>500</v>
      </c>
      <c r="F1242" s="53"/>
      <c r="G1242" s="53"/>
      <c r="H1242" s="53"/>
      <c r="I1242" s="53">
        <f>+E1242+F1242-G1242</f>
        <v>500</v>
      </c>
      <c r="J1242" s="53"/>
      <c r="K1242" s="54">
        <v>20.6</v>
      </c>
      <c r="L1242" s="54">
        <f t="shared" si="0"/>
        <v>10300</v>
      </c>
      <c r="M1242" s="14"/>
      <c r="N1242" s="14"/>
      <c r="O1242" s="9" t="s">
        <v>217</v>
      </c>
      <c r="P1242" s="10"/>
    </row>
    <row r="1243" spans="1:16" ht="49.5" customHeight="1">
      <c r="A1243" s="51" t="s">
        <v>2566</v>
      </c>
      <c r="B1243" s="55">
        <v>45785</v>
      </c>
      <c r="C1243" s="44" t="s">
        <v>2567</v>
      </c>
      <c r="D1243" s="56"/>
      <c r="E1243" s="53">
        <v>25</v>
      </c>
      <c r="F1243" s="53"/>
      <c r="G1243" s="53"/>
      <c r="H1243" s="53"/>
      <c r="I1243" s="53">
        <f>+E1243+F1243-G1243</f>
        <v>25</v>
      </c>
      <c r="J1243" s="53"/>
      <c r="K1243" s="54">
        <v>35.4</v>
      </c>
      <c r="L1243" s="54">
        <f t="shared" si="0"/>
        <v>885</v>
      </c>
      <c r="M1243" s="14"/>
      <c r="N1243" s="14"/>
      <c r="O1243" s="9" t="s">
        <v>217</v>
      </c>
      <c r="P1243" s="10"/>
    </row>
    <row r="1244" spans="1:16" ht="49.5" customHeight="1">
      <c r="A1244" s="51" t="s">
        <v>2568</v>
      </c>
      <c r="B1244" s="55">
        <v>45785</v>
      </c>
      <c r="C1244" s="44" t="s">
        <v>2569</v>
      </c>
      <c r="D1244" s="56"/>
      <c r="E1244" s="53">
        <v>2</v>
      </c>
      <c r="F1244" s="53"/>
      <c r="G1244" s="53"/>
      <c r="H1244" s="53"/>
      <c r="I1244" s="53">
        <f>+E1244+F1244-G1244</f>
        <v>2</v>
      </c>
      <c r="J1244" s="53"/>
      <c r="K1244" s="54">
        <v>3077.44</v>
      </c>
      <c r="L1244" s="54">
        <f t="shared" si="0"/>
        <v>6154.88</v>
      </c>
      <c r="M1244" s="14"/>
      <c r="N1244" s="14"/>
      <c r="O1244" s="9" t="s">
        <v>217</v>
      </c>
      <c r="P1244" s="10"/>
    </row>
    <row r="1245" spans="1:16" ht="49.5" customHeight="1">
      <c r="A1245" s="51" t="s">
        <v>2570</v>
      </c>
      <c r="B1245" s="55">
        <v>45785</v>
      </c>
      <c r="C1245" s="44" t="s">
        <v>2571</v>
      </c>
      <c r="D1245" s="56"/>
      <c r="E1245" s="53">
        <v>2</v>
      </c>
      <c r="F1245" s="53"/>
      <c r="G1245" s="53"/>
      <c r="H1245" s="53"/>
      <c r="I1245" s="53">
        <f>+E1245+F1245-G1245</f>
        <v>2</v>
      </c>
      <c r="J1245" s="53"/>
      <c r="K1245" s="54">
        <v>614.78</v>
      </c>
      <c r="L1245" s="54">
        <f t="shared" si="0"/>
        <v>1229.56</v>
      </c>
      <c r="M1245" s="14"/>
      <c r="N1245" s="14"/>
      <c r="O1245" s="9" t="s">
        <v>217</v>
      </c>
      <c r="P1245" s="10"/>
    </row>
    <row r="1246" spans="1:16" ht="49.5" customHeight="1">
      <c r="A1246" s="51" t="s">
        <v>2572</v>
      </c>
      <c r="B1246" s="55">
        <v>45785</v>
      </c>
      <c r="C1246" s="44" t="s">
        <v>2573</v>
      </c>
      <c r="D1246" s="56"/>
      <c r="E1246" s="53">
        <v>1</v>
      </c>
      <c r="F1246" s="53"/>
      <c r="G1246" s="53"/>
      <c r="H1246" s="53"/>
      <c r="I1246" s="53">
        <f>+E1246+F1246-G1246</f>
        <v>1</v>
      </c>
      <c r="J1246" s="53"/>
      <c r="K1246" s="54">
        <v>1538.71</v>
      </c>
      <c r="L1246" s="54">
        <f t="shared" si="0"/>
        <v>1538.71</v>
      </c>
      <c r="M1246" s="14"/>
      <c r="N1246" s="14"/>
      <c r="O1246" s="9" t="s">
        <v>217</v>
      </c>
      <c r="P1246" s="10"/>
    </row>
    <row r="1247" spans="1:16" ht="49.5" customHeight="1">
      <c r="A1247" s="51" t="s">
        <v>2574</v>
      </c>
      <c r="B1247" s="55">
        <v>45877</v>
      </c>
      <c r="C1247" s="44" t="s">
        <v>2575</v>
      </c>
      <c r="D1247" s="56"/>
      <c r="E1247" s="53">
        <v>23</v>
      </c>
      <c r="F1247" s="53"/>
      <c r="G1247" s="53"/>
      <c r="H1247" s="53"/>
      <c r="I1247" s="53">
        <f>+E1247+F1247-G1247</f>
        <v>23</v>
      </c>
      <c r="J1247" s="53"/>
      <c r="K1247" s="54">
        <v>126.26</v>
      </c>
      <c r="L1247" s="54">
        <f t="shared" si="0"/>
        <v>2903.98</v>
      </c>
      <c r="M1247" s="14"/>
      <c r="N1247" s="14"/>
      <c r="O1247" s="9" t="s">
        <v>50</v>
      </c>
      <c r="P1247" s="10"/>
    </row>
    <row r="1248" spans="1:16" ht="49.5" customHeight="1">
      <c r="A1248" s="51" t="s">
        <v>2576</v>
      </c>
      <c r="B1248" s="55">
        <v>45877</v>
      </c>
      <c r="C1248" s="44" t="s">
        <v>2577</v>
      </c>
      <c r="D1248" s="56"/>
      <c r="E1248" s="53">
        <v>24</v>
      </c>
      <c r="F1248" s="53"/>
      <c r="G1248" s="53"/>
      <c r="H1248" s="53"/>
      <c r="I1248" s="53">
        <f>+E1248+F1248-G1248</f>
        <v>24</v>
      </c>
      <c r="J1248" s="53"/>
      <c r="K1248" s="54">
        <v>168.15</v>
      </c>
      <c r="L1248" s="54">
        <f t="shared" si="0"/>
        <v>4035.6000000000004</v>
      </c>
      <c r="M1248" s="14"/>
      <c r="N1248" s="14"/>
      <c r="O1248" s="9"/>
      <c r="P1248" s="10"/>
    </row>
    <row r="1249" spans="1:16" ht="49.5" customHeight="1">
      <c r="A1249" s="51" t="s">
        <v>2578</v>
      </c>
      <c r="B1249" s="55">
        <v>45877</v>
      </c>
      <c r="C1249" s="44" t="s">
        <v>2579</v>
      </c>
      <c r="D1249" s="56"/>
      <c r="E1249" s="53">
        <v>18</v>
      </c>
      <c r="F1249" s="53"/>
      <c r="G1249" s="53"/>
      <c r="H1249" s="53"/>
      <c r="I1249" s="53">
        <f>+E1249+F1249-G1249</f>
        <v>18</v>
      </c>
      <c r="J1249" s="53"/>
      <c r="K1249" s="54">
        <v>106.73099999999999</v>
      </c>
      <c r="L1249" s="54">
        <f t="shared" si="0"/>
        <v>1921.1579999999999</v>
      </c>
      <c r="M1249" s="14"/>
      <c r="N1249" s="14"/>
      <c r="O1249" s="9"/>
      <c r="P1249" s="10"/>
    </row>
    <row r="1250" spans="1:16" ht="49.5" customHeight="1">
      <c r="A1250" s="51" t="s">
        <v>2580</v>
      </c>
      <c r="B1250" s="55">
        <v>45877</v>
      </c>
      <c r="C1250" s="44" t="s">
        <v>2581</v>
      </c>
      <c r="D1250" s="56"/>
      <c r="E1250" s="53">
        <v>60</v>
      </c>
      <c r="F1250" s="53"/>
      <c r="G1250" s="53"/>
      <c r="H1250" s="53"/>
      <c r="I1250" s="53">
        <f>+E1250+F1250-G1250</f>
        <v>60</v>
      </c>
      <c r="J1250" s="53"/>
      <c r="K1250" s="54">
        <v>6.2657999999999996</v>
      </c>
      <c r="L1250" s="54">
        <f t="shared" si="0"/>
        <v>375.94799999999998</v>
      </c>
      <c r="M1250" s="14"/>
      <c r="N1250" s="14"/>
      <c r="O1250" s="9"/>
      <c r="P1250" s="10"/>
    </row>
    <row r="1251" spans="1:16" ht="49.5" customHeight="1">
      <c r="A1251" s="51" t="s">
        <v>2582</v>
      </c>
      <c r="B1251" s="55">
        <v>45877</v>
      </c>
      <c r="C1251" s="44" t="s">
        <v>2583</v>
      </c>
      <c r="D1251" s="56"/>
      <c r="E1251" s="53">
        <v>30</v>
      </c>
      <c r="F1251" s="53"/>
      <c r="G1251" s="53"/>
      <c r="H1251" s="53"/>
      <c r="I1251" s="53">
        <f>+E1251+F1251-G1251</f>
        <v>30</v>
      </c>
      <c r="J1251" s="53"/>
      <c r="K1251" s="54">
        <v>23.6236</v>
      </c>
      <c r="L1251" s="54">
        <f t="shared" si="0"/>
        <v>708.70799999999997</v>
      </c>
      <c r="M1251" s="14"/>
      <c r="N1251" s="14"/>
      <c r="O1251" s="9"/>
      <c r="P1251" s="10"/>
    </row>
    <row r="1252" spans="1:16" ht="49.5" customHeight="1">
      <c r="A1252" s="51" t="s">
        <v>2584</v>
      </c>
      <c r="B1252" s="55">
        <v>45877</v>
      </c>
      <c r="C1252" s="44" t="s">
        <v>2585</v>
      </c>
      <c r="D1252" s="56"/>
      <c r="E1252" s="53">
        <v>32</v>
      </c>
      <c r="F1252" s="53"/>
      <c r="G1252" s="53">
        <v>1</v>
      </c>
      <c r="H1252" s="53"/>
      <c r="I1252" s="53">
        <f>+E1252+F1252-G1252</f>
        <v>31</v>
      </c>
      <c r="J1252" s="53"/>
      <c r="K1252" s="54">
        <v>261.67680000000001</v>
      </c>
      <c r="L1252" s="54">
        <f t="shared" si="0"/>
        <v>8111.9808000000003</v>
      </c>
      <c r="M1252" s="14"/>
      <c r="N1252" s="14"/>
      <c r="O1252" s="9"/>
      <c r="P1252" s="10"/>
    </row>
    <row r="1253" spans="1:16" ht="49.5" customHeight="1">
      <c r="A1253" s="51" t="s">
        <v>2586</v>
      </c>
      <c r="B1253" s="55">
        <v>45877</v>
      </c>
      <c r="C1253" s="44" t="s">
        <v>2587</v>
      </c>
      <c r="D1253" s="56"/>
      <c r="E1253" s="53">
        <v>15</v>
      </c>
      <c r="F1253" s="53"/>
      <c r="G1253" s="53"/>
      <c r="H1253" s="53"/>
      <c r="I1253" s="53">
        <f>+E1253+F1253-G1253</f>
        <v>15</v>
      </c>
      <c r="J1253" s="53"/>
      <c r="K1253" s="54">
        <v>40.887</v>
      </c>
      <c r="L1253" s="54">
        <f t="shared" si="0"/>
        <v>613.30500000000006</v>
      </c>
      <c r="M1253" s="14"/>
      <c r="N1253" s="14"/>
      <c r="O1253" s="9"/>
      <c r="P1253" s="10"/>
    </row>
    <row r="1254" spans="1:16" ht="49.5" customHeight="1">
      <c r="A1254" s="51" t="s">
        <v>2588</v>
      </c>
      <c r="B1254" s="64" t="s">
        <v>2589</v>
      </c>
      <c r="C1254" s="65" t="s">
        <v>2590</v>
      </c>
      <c r="D1254" s="56" t="s">
        <v>175</v>
      </c>
      <c r="E1254" s="53">
        <v>25</v>
      </c>
      <c r="F1254" s="53"/>
      <c r="G1254" s="53">
        <f>1+1+1</f>
        <v>3</v>
      </c>
      <c r="H1254" s="53"/>
      <c r="I1254" s="53">
        <f>+E1254+F1254+-G1254</f>
        <v>22</v>
      </c>
      <c r="J1254" s="53"/>
      <c r="K1254" s="54">
        <v>4611</v>
      </c>
      <c r="L1254" s="54">
        <f t="shared" si="0"/>
        <v>101442</v>
      </c>
      <c r="M1254" s="14"/>
      <c r="N1254" s="14"/>
      <c r="O1254" s="15" t="s">
        <v>104</v>
      </c>
      <c r="P1254" s="10"/>
    </row>
    <row r="1255" spans="1:16" ht="49.5" customHeight="1">
      <c r="A1255" s="51" t="s">
        <v>2591</v>
      </c>
      <c r="B1255" s="55">
        <v>45665</v>
      </c>
      <c r="C1255" s="44" t="s">
        <v>2592</v>
      </c>
      <c r="D1255" s="56"/>
      <c r="E1255" s="53">
        <v>1</v>
      </c>
      <c r="F1255" s="53"/>
      <c r="G1255" s="53"/>
      <c r="H1255" s="53"/>
      <c r="I1255" s="53">
        <f>+E1255+F1255-G1255</f>
        <v>1</v>
      </c>
      <c r="J1255" s="53"/>
      <c r="K1255" s="54">
        <v>5543.4</v>
      </c>
      <c r="L1255" s="54">
        <f t="shared" si="0"/>
        <v>5543.4</v>
      </c>
      <c r="M1255" s="14"/>
      <c r="N1255" s="14"/>
      <c r="O1255" s="9" t="s">
        <v>2593</v>
      </c>
      <c r="P1255" s="10"/>
    </row>
    <row r="1256" spans="1:16" ht="49.5" customHeight="1">
      <c r="A1256" s="51" t="s">
        <v>2594</v>
      </c>
      <c r="B1256" s="55">
        <v>45665</v>
      </c>
      <c r="C1256" s="44" t="s">
        <v>2595</v>
      </c>
      <c r="D1256" s="56"/>
      <c r="E1256" s="53">
        <v>2</v>
      </c>
      <c r="F1256" s="53"/>
      <c r="G1256" s="53"/>
      <c r="H1256" s="53"/>
      <c r="I1256" s="53">
        <f>+E1256+F1256-G1256</f>
        <v>2</v>
      </c>
      <c r="J1256" s="53"/>
      <c r="K1256" s="54">
        <v>700</v>
      </c>
      <c r="L1256" s="54">
        <f t="shared" si="0"/>
        <v>1400</v>
      </c>
      <c r="M1256" s="14"/>
      <c r="N1256" s="14"/>
      <c r="O1256" s="9" t="s">
        <v>2593</v>
      </c>
      <c r="P1256" s="10"/>
    </row>
    <row r="1257" spans="1:16" ht="49.5" customHeight="1">
      <c r="A1257" s="51" t="s">
        <v>2596</v>
      </c>
      <c r="B1257" s="55" t="s">
        <v>2597</v>
      </c>
      <c r="C1257" s="44" t="s">
        <v>2598</v>
      </c>
      <c r="D1257" s="56"/>
      <c r="E1257" s="53"/>
      <c r="F1257" s="53">
        <v>6</v>
      </c>
      <c r="G1257" s="53"/>
      <c r="H1257" s="53"/>
      <c r="I1257" s="53">
        <f>+E1257+F1257-G1257</f>
        <v>6</v>
      </c>
      <c r="J1257" s="53"/>
      <c r="K1257" s="54">
        <v>734.46339999999998</v>
      </c>
      <c r="L1257" s="54">
        <f t="shared" si="0"/>
        <v>4406.7803999999996</v>
      </c>
      <c r="M1257" s="14"/>
      <c r="N1257" s="14"/>
      <c r="O1257" s="9" t="s">
        <v>2461</v>
      </c>
      <c r="P1257" s="10"/>
    </row>
    <row r="1258" spans="1:16" ht="49.5" customHeight="1">
      <c r="A1258" s="51" t="s">
        <v>2599</v>
      </c>
      <c r="B1258" s="55" t="s">
        <v>34</v>
      </c>
      <c r="C1258" s="44" t="s">
        <v>2600</v>
      </c>
      <c r="D1258" s="56"/>
      <c r="E1258" s="53"/>
      <c r="F1258" s="53">
        <v>6</v>
      </c>
      <c r="G1258" s="53"/>
      <c r="H1258" s="53"/>
      <c r="I1258" s="53">
        <f>+E1258+F1258-G1258</f>
        <v>6</v>
      </c>
      <c r="J1258" s="53"/>
      <c r="K1258" s="54">
        <v>620.67999999999995</v>
      </c>
      <c r="L1258" s="54">
        <f t="shared" si="0"/>
        <v>3724.08</v>
      </c>
      <c r="M1258" s="14"/>
      <c r="N1258" s="14"/>
      <c r="O1258" s="9" t="s">
        <v>36</v>
      </c>
      <c r="P1258" s="10"/>
    </row>
    <row r="1259" spans="1:16" ht="49.5" customHeight="1">
      <c r="A1259" s="51" t="s">
        <v>2601</v>
      </c>
      <c r="B1259" s="55" t="s">
        <v>34</v>
      </c>
      <c r="C1259" s="44" t="s">
        <v>2602</v>
      </c>
      <c r="D1259" s="56"/>
      <c r="E1259" s="53"/>
      <c r="F1259" s="53">
        <v>72</v>
      </c>
      <c r="G1259" s="53"/>
      <c r="H1259" s="53"/>
      <c r="I1259" s="53">
        <f>+E1259+F1259-G1259</f>
        <v>72</v>
      </c>
      <c r="J1259" s="53"/>
      <c r="K1259" s="54">
        <v>179.36</v>
      </c>
      <c r="L1259" s="54">
        <f t="shared" si="0"/>
        <v>12913.920000000002</v>
      </c>
      <c r="M1259" s="14"/>
      <c r="N1259" s="14"/>
      <c r="O1259" s="9" t="s">
        <v>36</v>
      </c>
      <c r="P1259" s="10"/>
    </row>
    <row r="1260" spans="1:16" ht="49.5" customHeight="1">
      <c r="A1260" s="51" t="s">
        <v>2603</v>
      </c>
      <c r="B1260" s="55" t="s">
        <v>34</v>
      </c>
      <c r="C1260" s="44" t="s">
        <v>2604</v>
      </c>
      <c r="D1260" s="56"/>
      <c r="E1260" s="53"/>
      <c r="F1260" s="53">
        <v>5</v>
      </c>
      <c r="G1260" s="53"/>
      <c r="H1260" s="53"/>
      <c r="I1260" s="53">
        <f>+E1260+F1260-G1260</f>
        <v>5</v>
      </c>
      <c r="J1260" s="53"/>
      <c r="K1260" s="54">
        <v>1652</v>
      </c>
      <c r="L1260" s="54">
        <f t="shared" si="0"/>
        <v>8260</v>
      </c>
      <c r="M1260" s="14"/>
      <c r="N1260" s="14"/>
      <c r="O1260" s="9" t="s">
        <v>36</v>
      </c>
      <c r="P1260" s="10"/>
    </row>
    <row r="1261" spans="1:16" ht="49.5" customHeight="1">
      <c r="A1261" s="51" t="s">
        <v>2605</v>
      </c>
      <c r="B1261" s="55" t="s">
        <v>34</v>
      </c>
      <c r="C1261" s="44" t="s">
        <v>2606</v>
      </c>
      <c r="D1261" s="56"/>
      <c r="E1261" s="53"/>
      <c r="F1261" s="53">
        <v>60</v>
      </c>
      <c r="G1261" s="53"/>
      <c r="H1261" s="53"/>
      <c r="I1261" s="53">
        <f>+E1261+F1261-G1261</f>
        <v>60</v>
      </c>
      <c r="J1261" s="53"/>
      <c r="K1261" s="54">
        <v>147.5</v>
      </c>
      <c r="L1261" s="54">
        <f t="shared" si="0"/>
        <v>8850</v>
      </c>
      <c r="M1261" s="14"/>
      <c r="N1261" s="14"/>
      <c r="O1261" s="9" t="s">
        <v>2607</v>
      </c>
      <c r="P1261" s="10"/>
    </row>
    <row r="1262" spans="1:16" ht="49.5" customHeight="1">
      <c r="A1262" s="51" t="s">
        <v>2608</v>
      </c>
      <c r="B1262" s="55" t="s">
        <v>34</v>
      </c>
      <c r="C1262" s="44" t="s">
        <v>2609</v>
      </c>
      <c r="D1262" s="56"/>
      <c r="E1262" s="53"/>
      <c r="F1262" s="53">
        <v>2</v>
      </c>
      <c r="G1262" s="53"/>
      <c r="H1262" s="53"/>
      <c r="I1262" s="53">
        <f>+E1262+F1262-G1262</f>
        <v>2</v>
      </c>
      <c r="J1262" s="53"/>
      <c r="K1262" s="54">
        <v>134.52000000000001</v>
      </c>
      <c r="L1262" s="54">
        <f t="shared" si="0"/>
        <v>269.04000000000002</v>
      </c>
      <c r="M1262" s="14"/>
      <c r="N1262" s="14"/>
      <c r="O1262" s="9" t="s">
        <v>2607</v>
      </c>
      <c r="P1262" s="10"/>
    </row>
    <row r="1263" spans="1:16" ht="49.5" customHeight="1">
      <c r="A1263" s="51" t="s">
        <v>2610</v>
      </c>
      <c r="B1263" s="55">
        <v>45939</v>
      </c>
      <c r="C1263" s="44" t="s">
        <v>2611</v>
      </c>
      <c r="D1263" s="56"/>
      <c r="E1263" s="53"/>
      <c r="F1263" s="53">
        <v>1</v>
      </c>
      <c r="G1263" s="53"/>
      <c r="H1263" s="53"/>
      <c r="I1263" s="53">
        <f>+E1263+F1263-G1263</f>
        <v>1</v>
      </c>
      <c r="J1263" s="53"/>
      <c r="K1263" s="54">
        <v>9440</v>
      </c>
      <c r="L1263" s="54">
        <f t="shared" si="0"/>
        <v>9440</v>
      </c>
      <c r="M1263" s="14"/>
      <c r="N1263" s="14"/>
      <c r="O1263" s="9" t="s">
        <v>2607</v>
      </c>
      <c r="P1263" s="10"/>
    </row>
    <row r="1264" spans="1:16" ht="49.5" customHeight="1">
      <c r="A1264" s="51" t="s">
        <v>2612</v>
      </c>
      <c r="B1264" s="55">
        <v>45939</v>
      </c>
      <c r="C1264" s="44" t="s">
        <v>2613</v>
      </c>
      <c r="D1264" s="56"/>
      <c r="E1264" s="53"/>
      <c r="F1264" s="53">
        <v>1</v>
      </c>
      <c r="G1264" s="53"/>
      <c r="H1264" s="53"/>
      <c r="I1264" s="53">
        <f>+E1264+F1264-G1264</f>
        <v>1</v>
      </c>
      <c r="J1264" s="53"/>
      <c r="K1264" s="54">
        <v>14160</v>
      </c>
      <c r="L1264" s="54">
        <f t="shared" si="0"/>
        <v>14160</v>
      </c>
      <c r="M1264" s="14"/>
      <c r="N1264" s="14"/>
      <c r="O1264" s="9" t="s">
        <v>2607</v>
      </c>
      <c r="P1264" s="10"/>
    </row>
    <row r="1265" spans="1:16" ht="49.5" customHeight="1">
      <c r="A1265" s="51" t="s">
        <v>2614</v>
      </c>
      <c r="B1265" s="55">
        <v>45939</v>
      </c>
      <c r="C1265" s="44" t="s">
        <v>2615</v>
      </c>
      <c r="D1265" s="56"/>
      <c r="E1265" s="53"/>
      <c r="F1265" s="53">
        <v>12</v>
      </c>
      <c r="G1265" s="53"/>
      <c r="H1265" s="53"/>
      <c r="I1265" s="53">
        <f>+E1265+F1265-G1265</f>
        <v>12</v>
      </c>
      <c r="J1265" s="53"/>
      <c r="K1265" s="54">
        <v>1003</v>
      </c>
      <c r="L1265" s="54">
        <f t="shared" si="0"/>
        <v>12036</v>
      </c>
      <c r="M1265" s="14"/>
      <c r="N1265" s="14"/>
      <c r="O1265" s="9" t="s">
        <v>2607</v>
      </c>
      <c r="P1265" s="10"/>
    </row>
    <row r="1266" spans="1:16" ht="49.5" customHeight="1">
      <c r="A1266" s="51" t="s">
        <v>2616</v>
      </c>
      <c r="B1266" s="55">
        <v>45939</v>
      </c>
      <c r="C1266" s="44" t="s">
        <v>2617</v>
      </c>
      <c r="D1266" s="56"/>
      <c r="E1266" s="53"/>
      <c r="F1266" s="53">
        <v>16</v>
      </c>
      <c r="G1266" s="53"/>
      <c r="H1266" s="53"/>
      <c r="I1266" s="53">
        <f>+E1266+F1266-G1266</f>
        <v>16</v>
      </c>
      <c r="J1266" s="53"/>
      <c r="K1266" s="54">
        <v>885</v>
      </c>
      <c r="L1266" s="54">
        <f t="shared" si="0"/>
        <v>14160</v>
      </c>
      <c r="M1266" s="14"/>
      <c r="N1266" s="14"/>
      <c r="O1266" s="9" t="s">
        <v>2607</v>
      </c>
      <c r="P1266" s="10"/>
    </row>
    <row r="1267" spans="1:16" ht="49.5" customHeight="1">
      <c r="A1267" s="51" t="s">
        <v>2618</v>
      </c>
      <c r="B1267" s="55">
        <v>45939</v>
      </c>
      <c r="C1267" s="44" t="s">
        <v>2619</v>
      </c>
      <c r="D1267" s="56"/>
      <c r="E1267" s="53"/>
      <c r="F1267" s="53">
        <v>8</v>
      </c>
      <c r="G1267" s="53"/>
      <c r="H1267" s="53"/>
      <c r="I1267" s="53">
        <f>+E1267+F1267-G1267</f>
        <v>8</v>
      </c>
      <c r="J1267" s="53"/>
      <c r="K1267" s="54">
        <v>2950</v>
      </c>
      <c r="L1267" s="54">
        <f t="shared" si="0"/>
        <v>23600</v>
      </c>
      <c r="M1267" s="14"/>
      <c r="N1267" s="14"/>
      <c r="O1267" s="9" t="s">
        <v>2607</v>
      </c>
      <c r="P1267" s="10"/>
    </row>
    <row r="1268" spans="1:16" ht="49.5" customHeight="1">
      <c r="A1268" s="51" t="s">
        <v>2620</v>
      </c>
      <c r="B1268" s="55">
        <v>45939</v>
      </c>
      <c r="C1268" s="44" t="s">
        <v>2621</v>
      </c>
      <c r="D1268" s="56"/>
      <c r="E1268" s="53"/>
      <c r="F1268" s="53">
        <v>4</v>
      </c>
      <c r="G1268" s="53"/>
      <c r="H1268" s="53"/>
      <c r="I1268" s="53">
        <f>+E1268+F1268-G1268</f>
        <v>4</v>
      </c>
      <c r="J1268" s="53"/>
      <c r="K1268" s="54">
        <v>1770</v>
      </c>
      <c r="L1268" s="54">
        <f t="shared" si="0"/>
        <v>7080</v>
      </c>
      <c r="M1268" s="14"/>
      <c r="N1268" s="14"/>
      <c r="O1268" s="9" t="s">
        <v>2607</v>
      </c>
      <c r="P1268" s="10"/>
    </row>
    <row r="1269" spans="1:16" ht="49.5" customHeight="1">
      <c r="A1269" s="51" t="s">
        <v>2622</v>
      </c>
      <c r="B1269" s="55">
        <v>45939</v>
      </c>
      <c r="C1269" s="44" t="s">
        <v>2623</v>
      </c>
      <c r="D1269" s="56"/>
      <c r="E1269" s="53"/>
      <c r="F1269" s="53">
        <v>30</v>
      </c>
      <c r="G1269" s="53"/>
      <c r="H1269" s="53"/>
      <c r="I1269" s="53">
        <f>+E1269+F1269-G1269</f>
        <v>30</v>
      </c>
      <c r="J1269" s="53"/>
      <c r="K1269" s="54">
        <v>295</v>
      </c>
      <c r="L1269" s="54">
        <f t="shared" si="0"/>
        <v>8850</v>
      </c>
      <c r="M1269" s="14"/>
      <c r="N1269" s="14"/>
      <c r="O1269" s="9" t="s">
        <v>2607</v>
      </c>
      <c r="P1269" s="10"/>
    </row>
    <row r="1270" spans="1:16" ht="49.5" customHeight="1">
      <c r="A1270" s="51" t="s">
        <v>2624</v>
      </c>
      <c r="B1270" s="55">
        <v>45939</v>
      </c>
      <c r="C1270" s="44" t="s">
        <v>2625</v>
      </c>
      <c r="D1270" s="56"/>
      <c r="E1270" s="53"/>
      <c r="F1270" s="53">
        <v>30</v>
      </c>
      <c r="G1270" s="53"/>
      <c r="H1270" s="53"/>
      <c r="I1270" s="53">
        <f>+E1270+F1270-G1270</f>
        <v>30</v>
      </c>
      <c r="J1270" s="53"/>
      <c r="K1270" s="54">
        <v>354</v>
      </c>
      <c r="L1270" s="54">
        <f t="shared" si="0"/>
        <v>10620</v>
      </c>
      <c r="M1270" s="14"/>
      <c r="N1270" s="14"/>
      <c r="O1270" s="9" t="s">
        <v>2607</v>
      </c>
      <c r="P1270" s="10"/>
    </row>
    <row r="1271" spans="1:16" ht="49.5" customHeight="1">
      <c r="A1271" s="51" t="s">
        <v>2626</v>
      </c>
      <c r="B1271" s="55">
        <v>45939</v>
      </c>
      <c r="C1271" s="44" t="s">
        <v>2627</v>
      </c>
      <c r="D1271" s="56"/>
      <c r="E1271" s="53"/>
      <c r="F1271" s="53">
        <v>3</v>
      </c>
      <c r="G1271" s="53"/>
      <c r="H1271" s="53">
        <v>2</v>
      </c>
      <c r="I1271" s="53">
        <f>+E1271+F1271-G1271</f>
        <v>3</v>
      </c>
      <c r="J1271" s="53"/>
      <c r="K1271" s="54">
        <v>5605</v>
      </c>
      <c r="L1271" s="54">
        <f t="shared" si="0"/>
        <v>16815</v>
      </c>
      <c r="M1271" s="14"/>
      <c r="N1271" s="14"/>
      <c r="O1271" s="9" t="s">
        <v>204</v>
      </c>
      <c r="P1271" s="10"/>
    </row>
    <row r="1272" spans="1:16" ht="49.5" customHeight="1">
      <c r="A1272" s="51" t="s">
        <v>2628</v>
      </c>
      <c r="B1272" s="55">
        <v>45939</v>
      </c>
      <c r="C1272" s="44" t="s">
        <v>2629</v>
      </c>
      <c r="D1272" s="56"/>
      <c r="E1272" s="53"/>
      <c r="F1272" s="53">
        <v>30</v>
      </c>
      <c r="G1272" s="53"/>
      <c r="H1272" s="53"/>
      <c r="I1272" s="53">
        <f>+E1272+F1272-G1272</f>
        <v>30</v>
      </c>
      <c r="J1272" s="53"/>
      <c r="K1272" s="54">
        <v>4.72</v>
      </c>
      <c r="L1272" s="54">
        <f t="shared" si="0"/>
        <v>141.6</v>
      </c>
      <c r="M1272" s="14"/>
      <c r="N1272" s="14"/>
      <c r="O1272" s="9" t="s">
        <v>204</v>
      </c>
      <c r="P1272" s="10"/>
    </row>
    <row r="1273" spans="1:16" ht="49.5" customHeight="1">
      <c r="A1273" s="51" t="s">
        <v>2630</v>
      </c>
      <c r="B1273" s="55">
        <v>45939</v>
      </c>
      <c r="C1273" s="44" t="s">
        <v>2631</v>
      </c>
      <c r="D1273" s="56"/>
      <c r="E1273" s="53"/>
      <c r="F1273" s="53">
        <v>15</v>
      </c>
      <c r="G1273" s="53"/>
      <c r="H1273" s="53"/>
      <c r="I1273" s="53">
        <f>+E1273+F1273-G1273</f>
        <v>15</v>
      </c>
      <c r="J1273" s="53"/>
      <c r="K1273" s="54">
        <v>23.6</v>
      </c>
      <c r="L1273" s="54">
        <f t="shared" si="0"/>
        <v>354</v>
      </c>
      <c r="M1273" s="14"/>
      <c r="N1273" s="14"/>
      <c r="O1273" s="9" t="s">
        <v>204</v>
      </c>
      <c r="P1273" s="10"/>
    </row>
    <row r="1274" spans="1:16" ht="49.5" customHeight="1">
      <c r="A1274" s="51" t="s">
        <v>2632</v>
      </c>
      <c r="B1274" s="55">
        <v>45939</v>
      </c>
      <c r="C1274" s="44" t="s">
        <v>2633</v>
      </c>
      <c r="D1274" s="56"/>
      <c r="E1274" s="53"/>
      <c r="F1274" s="53">
        <v>2</v>
      </c>
      <c r="G1274" s="53"/>
      <c r="H1274" s="53"/>
      <c r="I1274" s="53">
        <f>+E1274+F1274-G1274</f>
        <v>2</v>
      </c>
      <c r="J1274" s="53"/>
      <c r="K1274" s="54">
        <v>277.3</v>
      </c>
      <c r="L1274" s="54">
        <f t="shared" si="0"/>
        <v>554.6</v>
      </c>
      <c r="M1274" s="14"/>
      <c r="N1274" s="14"/>
      <c r="O1274" s="9" t="s">
        <v>204</v>
      </c>
      <c r="P1274" s="10"/>
    </row>
    <row r="1275" spans="1:16" ht="49.5" customHeight="1">
      <c r="A1275" s="51" t="s">
        <v>2634</v>
      </c>
      <c r="B1275" s="55">
        <v>45939</v>
      </c>
      <c r="C1275" s="44" t="s">
        <v>2635</v>
      </c>
      <c r="D1275" s="56"/>
      <c r="E1275" s="53"/>
      <c r="F1275" s="53">
        <v>1</v>
      </c>
      <c r="G1275" s="53"/>
      <c r="H1275" s="53"/>
      <c r="I1275" s="53">
        <f>+E1275+F1275-G1275</f>
        <v>1</v>
      </c>
      <c r="J1275" s="53"/>
      <c r="K1275" s="54">
        <v>1947</v>
      </c>
      <c r="L1275" s="54">
        <f t="shared" si="0"/>
        <v>1947</v>
      </c>
      <c r="M1275" s="14"/>
      <c r="N1275" s="14"/>
      <c r="O1275" s="9" t="s">
        <v>204</v>
      </c>
      <c r="P1275" s="10"/>
    </row>
    <row r="1276" spans="1:16" ht="49.5" customHeight="1">
      <c r="A1276" s="51" t="s">
        <v>2636</v>
      </c>
      <c r="B1276" s="55">
        <v>45939</v>
      </c>
      <c r="C1276" s="44" t="s">
        <v>2637</v>
      </c>
      <c r="D1276" s="56"/>
      <c r="E1276" s="53"/>
      <c r="F1276" s="53">
        <v>4</v>
      </c>
      <c r="G1276" s="53"/>
      <c r="H1276" s="53"/>
      <c r="I1276" s="53">
        <f>+E1276+F1276-G1276</f>
        <v>4</v>
      </c>
      <c r="J1276" s="53"/>
      <c r="K1276" s="54">
        <v>4425</v>
      </c>
      <c r="L1276" s="54">
        <f t="shared" si="0"/>
        <v>17700</v>
      </c>
      <c r="M1276" s="14"/>
      <c r="N1276" s="14"/>
      <c r="O1276" s="9" t="s">
        <v>204</v>
      </c>
      <c r="P1276" s="10"/>
    </row>
    <row r="1277" spans="1:16" ht="49.5" customHeight="1">
      <c r="A1277" s="51" t="s">
        <v>2638</v>
      </c>
      <c r="B1277" s="55">
        <v>45939</v>
      </c>
      <c r="C1277" s="44" t="s">
        <v>2639</v>
      </c>
      <c r="D1277" s="56"/>
      <c r="E1277" s="53"/>
      <c r="F1277" s="53">
        <v>5</v>
      </c>
      <c r="G1277" s="53"/>
      <c r="H1277" s="53"/>
      <c r="I1277" s="53">
        <f>+E1277+F1277-G1277</f>
        <v>5</v>
      </c>
      <c r="J1277" s="53"/>
      <c r="K1277" s="54">
        <v>731.6</v>
      </c>
      <c r="L1277" s="54">
        <f t="shared" si="0"/>
        <v>3658</v>
      </c>
      <c r="M1277" s="14"/>
      <c r="N1277" s="14"/>
      <c r="O1277" s="9" t="s">
        <v>204</v>
      </c>
      <c r="P1277" s="10"/>
    </row>
    <row r="1278" spans="1:16" ht="49.5" customHeight="1">
      <c r="A1278" s="51" t="s">
        <v>2640</v>
      </c>
      <c r="B1278" s="55">
        <v>45939</v>
      </c>
      <c r="C1278" s="44" t="s">
        <v>2641</v>
      </c>
      <c r="D1278" s="56"/>
      <c r="E1278" s="53"/>
      <c r="F1278" s="53">
        <v>25</v>
      </c>
      <c r="G1278" s="53"/>
      <c r="H1278" s="53"/>
      <c r="I1278" s="53">
        <f>+E1278+F1278-G1278</f>
        <v>25</v>
      </c>
      <c r="J1278" s="53"/>
      <c r="K1278" s="54">
        <v>70.8</v>
      </c>
      <c r="L1278" s="54">
        <f t="shared" si="0"/>
        <v>1770</v>
      </c>
      <c r="M1278" s="14"/>
      <c r="N1278" s="14"/>
      <c r="O1278" s="9" t="s">
        <v>204</v>
      </c>
      <c r="P1278" s="10"/>
    </row>
    <row r="1279" spans="1:16" ht="49.5" customHeight="1">
      <c r="A1279" s="51" t="s">
        <v>2642</v>
      </c>
      <c r="B1279" s="55">
        <v>45939</v>
      </c>
      <c r="C1279" s="44" t="s">
        <v>2643</v>
      </c>
      <c r="D1279" s="56"/>
      <c r="E1279" s="53"/>
      <c r="F1279" s="53">
        <v>3</v>
      </c>
      <c r="G1279" s="53">
        <f>1+1</f>
        <v>2</v>
      </c>
      <c r="H1279" s="53"/>
      <c r="I1279" s="53">
        <f>+E1279+F1279-G1279</f>
        <v>1</v>
      </c>
      <c r="J1279" s="53"/>
      <c r="K1279" s="54">
        <v>6254</v>
      </c>
      <c r="L1279" s="54">
        <f t="shared" si="0"/>
        <v>6254</v>
      </c>
      <c r="M1279" s="14"/>
      <c r="N1279" s="14"/>
      <c r="O1279" s="9" t="s">
        <v>204</v>
      </c>
      <c r="P1279" s="10"/>
    </row>
    <row r="1280" spans="1:16" ht="49.5" customHeight="1">
      <c r="A1280" s="40"/>
      <c r="B1280" s="37"/>
      <c r="C1280" s="66"/>
      <c r="D1280" s="37"/>
      <c r="E1280" s="40"/>
      <c r="F1280" s="40"/>
      <c r="G1280" s="67"/>
      <c r="H1280" s="67"/>
      <c r="I1280" s="68"/>
      <c r="J1280" s="68"/>
      <c r="K1280" s="69">
        <f>SUM(K7:K1279)</f>
        <v>1761017.8899746004</v>
      </c>
      <c r="L1280" s="69">
        <f>SUM(L7:L1279)</f>
        <v>9597975.4740322009</v>
      </c>
      <c r="M1280" s="16"/>
      <c r="N1280" s="16">
        <f>SUM(N7:N1279)</f>
        <v>403869.44000000012</v>
      </c>
      <c r="O1280" s="17"/>
      <c r="P1280" s="3"/>
    </row>
    <row r="1281" spans="1:16" ht="49.5" hidden="1" customHeight="1">
      <c r="A1281" s="40"/>
      <c r="B1281" s="37"/>
      <c r="C1281" s="66"/>
      <c r="D1281" s="37"/>
      <c r="E1281" s="40"/>
      <c r="F1281" s="40"/>
      <c r="G1281" s="67"/>
      <c r="H1281" s="67"/>
      <c r="I1281" s="68"/>
      <c r="J1281" s="68"/>
      <c r="K1281" s="68"/>
      <c r="L1281" s="68"/>
      <c r="M1281" s="3"/>
      <c r="N1281" s="3"/>
      <c r="O1281" s="17"/>
      <c r="P1281" s="3"/>
    </row>
    <row r="1282" spans="1:16" ht="49.5" hidden="1" customHeight="1">
      <c r="A1282" s="50" t="s">
        <v>2644</v>
      </c>
      <c r="B1282" s="70" t="s">
        <v>2645</v>
      </c>
      <c r="C1282" s="50" t="s">
        <v>2646</v>
      </c>
      <c r="D1282" s="71" t="s">
        <v>2647</v>
      </c>
      <c r="E1282" s="72"/>
      <c r="F1282" s="72"/>
      <c r="G1282" s="73"/>
      <c r="H1282" s="74"/>
      <c r="I1282" s="68"/>
      <c r="J1282" s="68"/>
      <c r="K1282" s="75"/>
      <c r="L1282" s="76"/>
      <c r="M1282" s="3"/>
      <c r="N1282" s="3"/>
      <c r="O1282" s="17"/>
      <c r="P1282" s="3"/>
    </row>
    <row r="1283" spans="1:16" ht="49.5" hidden="1" customHeight="1">
      <c r="A1283" s="77"/>
      <c r="B1283" s="53"/>
      <c r="C1283" s="78">
        <v>239.1</v>
      </c>
      <c r="D1283" s="54" t="e">
        <f>+#REF!*C1283</f>
        <v>#REF!</v>
      </c>
      <c r="E1283" s="39"/>
      <c r="F1283" s="39"/>
      <c r="G1283" s="73"/>
      <c r="H1283" s="74"/>
      <c r="I1283" s="68"/>
      <c r="J1283" s="68"/>
      <c r="K1283" s="75"/>
      <c r="L1283" s="76"/>
      <c r="M1283" s="18"/>
      <c r="N1283" s="18"/>
      <c r="O1283" s="19"/>
      <c r="P1283" s="3"/>
    </row>
    <row r="1284" spans="1:16" ht="49.5" hidden="1" customHeight="1">
      <c r="A1284" s="77"/>
      <c r="B1284" s="52">
        <v>45756</v>
      </c>
      <c r="C1284" s="78">
        <v>272.5</v>
      </c>
      <c r="D1284" s="54">
        <v>1031500</v>
      </c>
      <c r="E1284" s="39"/>
      <c r="F1284" s="39"/>
      <c r="G1284" s="39"/>
      <c r="H1284" s="74"/>
      <c r="I1284" s="68"/>
      <c r="J1284" s="68"/>
      <c r="K1284" s="75"/>
      <c r="L1284" s="76"/>
      <c r="M1284" s="18"/>
      <c r="N1284" s="18"/>
      <c r="O1284" s="19"/>
      <c r="P1284" s="3"/>
    </row>
    <row r="1285" spans="1:16" ht="49.5" hidden="1" customHeight="1">
      <c r="A1285" s="79" t="s">
        <v>2650</v>
      </c>
      <c r="B1285" s="79"/>
      <c r="C1285" s="79"/>
      <c r="D1285" s="79"/>
      <c r="E1285" s="39"/>
      <c r="F1285" s="39">
        <f>SUM(F1283:F1284)</f>
        <v>0</v>
      </c>
      <c r="G1285" s="39"/>
      <c r="H1285" s="74"/>
      <c r="I1285" s="68"/>
      <c r="J1285" s="68"/>
      <c r="K1285" s="68"/>
      <c r="L1285" s="80"/>
      <c r="M1285" s="18"/>
      <c r="N1285" s="18"/>
      <c r="O1285" s="19"/>
      <c r="P1285" s="3"/>
    </row>
    <row r="1286" spans="1:16" ht="49.5" hidden="1" customHeight="1">
      <c r="A1286" s="81"/>
      <c r="B1286" s="81"/>
      <c r="C1286" s="82"/>
      <c r="D1286" s="81"/>
      <c r="E1286" s="39"/>
      <c r="F1286" s="39"/>
      <c r="G1286" s="39"/>
      <c r="H1286" s="74"/>
      <c r="I1286" s="68"/>
      <c r="J1286" s="68"/>
      <c r="K1286" s="68"/>
      <c r="L1286" s="80"/>
      <c r="M1286" s="18"/>
      <c r="N1286" s="18"/>
      <c r="O1286" s="19"/>
      <c r="P1286" s="3"/>
    </row>
    <row r="1287" spans="1:16" ht="49.5" hidden="1" customHeight="1">
      <c r="A1287" s="83" t="s">
        <v>2651</v>
      </c>
      <c r="B1287" s="37"/>
      <c r="C1287" s="66"/>
      <c r="D1287" s="37"/>
      <c r="E1287" s="40"/>
      <c r="F1287" s="39"/>
      <c r="G1287" s="39"/>
      <c r="H1287" s="40"/>
      <c r="I1287" s="40"/>
      <c r="J1287" s="40"/>
      <c r="K1287" s="75"/>
      <c r="L1287" s="75"/>
      <c r="M1287" s="18"/>
      <c r="N1287" s="18"/>
      <c r="O1287" s="19"/>
      <c r="P1287" s="3"/>
    </row>
    <row r="1288" spans="1:16" ht="49.5" hidden="1" customHeight="1">
      <c r="A1288" s="84" t="s">
        <v>2652</v>
      </c>
      <c r="B1288" s="85">
        <f>+L1280</f>
        <v>9597975.4740322009</v>
      </c>
      <c r="C1288" s="66"/>
      <c r="D1288" s="37"/>
      <c r="E1288" s="40"/>
      <c r="F1288" s="39"/>
      <c r="G1288" s="39"/>
      <c r="H1288" s="40"/>
      <c r="I1288" s="40"/>
      <c r="J1288" s="40"/>
      <c r="K1288" s="75"/>
      <c r="L1288" s="75"/>
      <c r="M1288" s="18"/>
      <c r="N1288" s="18"/>
      <c r="O1288" s="19"/>
      <c r="P1288" s="3"/>
    </row>
    <row r="1289" spans="1:16" ht="49.5" hidden="1" customHeight="1">
      <c r="A1289" s="84" t="s">
        <v>2653</v>
      </c>
      <c r="B1289" s="85">
        <f>+N1280</f>
        <v>403869.44000000012</v>
      </c>
      <c r="C1289" s="66"/>
      <c r="D1289" s="37"/>
      <c r="E1289" s="40"/>
      <c r="F1289" s="39"/>
      <c r="G1289" s="39"/>
      <c r="H1289" s="40"/>
      <c r="I1289" s="40"/>
      <c r="J1289" s="40"/>
      <c r="K1289" s="75"/>
      <c r="L1289" s="75"/>
      <c r="M1289" s="18"/>
      <c r="N1289" s="18"/>
      <c r="O1289" s="19"/>
      <c r="P1289" s="3"/>
    </row>
    <row r="1290" spans="1:16" ht="49.5" hidden="1" customHeight="1">
      <c r="A1290" s="84" t="s">
        <v>2654</v>
      </c>
      <c r="B1290" s="85" t="e">
        <f t="shared" ref="B1290:B1291" si="5">+D1283</f>
        <v>#REF!</v>
      </c>
      <c r="C1290" s="66"/>
      <c r="D1290" s="37"/>
      <c r="E1290" s="40"/>
      <c r="F1290" s="39"/>
      <c r="G1290" s="39"/>
      <c r="H1290" s="40"/>
      <c r="I1290" s="40"/>
      <c r="J1290" s="40"/>
      <c r="K1290" s="75"/>
      <c r="L1290" s="75"/>
      <c r="M1290" s="18"/>
      <c r="N1290" s="18"/>
      <c r="O1290" s="19"/>
      <c r="P1290" s="3"/>
    </row>
    <row r="1291" spans="1:16" ht="45" hidden="1" customHeight="1">
      <c r="A1291" s="84" t="s">
        <v>2655</v>
      </c>
      <c r="B1291" s="86">
        <f t="shared" si="5"/>
        <v>1031500</v>
      </c>
      <c r="C1291" s="87"/>
      <c r="D1291" s="88"/>
      <c r="E1291" s="89" t="s">
        <v>2657</v>
      </c>
      <c r="F1291" s="90"/>
      <c r="G1291" s="39"/>
      <c r="H1291" s="40"/>
      <c r="I1291" s="40"/>
      <c r="J1291" s="40"/>
      <c r="K1291" s="75"/>
      <c r="L1291" s="75"/>
      <c r="M1291" s="18"/>
      <c r="N1291" s="18"/>
      <c r="O1291" s="19"/>
      <c r="P1291" s="3"/>
    </row>
    <row r="1292" spans="1:16" ht="45" customHeight="1">
      <c r="A1292" s="91" t="s">
        <v>2659</v>
      </c>
      <c r="B1292" s="92" t="s">
        <v>2663</v>
      </c>
      <c r="C1292" s="92" t="s">
        <v>2664</v>
      </c>
      <c r="D1292" s="37"/>
      <c r="E1292" s="38" t="s">
        <v>2665</v>
      </c>
      <c r="F1292" s="39"/>
      <c r="G1292" s="39"/>
      <c r="H1292" s="40"/>
      <c r="I1292" s="93" t="s">
        <v>2666</v>
      </c>
      <c r="J1292" s="40"/>
      <c r="K1292" s="94" t="s">
        <v>9</v>
      </c>
      <c r="L1292" s="75"/>
      <c r="M1292" s="18"/>
      <c r="N1292" s="18"/>
      <c r="O1292" s="19"/>
      <c r="P1292" s="3"/>
    </row>
    <row r="1293" spans="1:16" ht="45" customHeight="1">
      <c r="A1293" s="95"/>
      <c r="B1293" s="96">
        <v>45903</v>
      </c>
      <c r="C1293" s="41" t="s">
        <v>2648</v>
      </c>
      <c r="D1293" s="37"/>
      <c r="E1293" s="107">
        <v>5000</v>
      </c>
      <c r="F1293" s="39"/>
      <c r="G1293" s="39"/>
      <c r="H1293" s="40"/>
      <c r="I1293" s="97">
        <v>239.1</v>
      </c>
      <c r="J1293" s="40"/>
      <c r="K1293" s="98">
        <v>1195500</v>
      </c>
      <c r="L1293" s="75"/>
      <c r="M1293" s="18"/>
      <c r="N1293" s="18"/>
      <c r="O1293" s="19"/>
      <c r="P1293" s="3"/>
    </row>
    <row r="1294" spans="1:16" ht="45" customHeight="1">
      <c r="A1294" s="95"/>
      <c r="B1294" s="96">
        <v>45756</v>
      </c>
      <c r="C1294" s="41" t="s">
        <v>2649</v>
      </c>
      <c r="D1294" s="37"/>
      <c r="E1294" s="107" t="s">
        <v>2673</v>
      </c>
      <c r="F1294" s="39"/>
      <c r="G1294" s="39"/>
      <c r="H1294" s="40"/>
      <c r="I1294" s="97">
        <v>272.5</v>
      </c>
      <c r="J1294" s="40"/>
      <c r="K1294" s="99" t="s">
        <v>2671</v>
      </c>
      <c r="L1294" s="75"/>
      <c r="M1294" s="18"/>
      <c r="N1294" s="18"/>
      <c r="O1294" s="19"/>
      <c r="P1294" s="3"/>
    </row>
    <row r="1295" spans="1:16" ht="45" customHeight="1">
      <c r="A1295" s="100" t="s">
        <v>2667</v>
      </c>
      <c r="B1295" s="100"/>
      <c r="C1295" s="42"/>
      <c r="D1295" s="37"/>
      <c r="E1295" s="43"/>
      <c r="F1295" s="39"/>
      <c r="G1295" s="39"/>
      <c r="H1295" s="40"/>
      <c r="I1295" s="40"/>
      <c r="J1295" s="40"/>
      <c r="K1295" s="99" t="s">
        <v>2672</v>
      </c>
      <c r="L1295" s="75"/>
      <c r="M1295" s="18"/>
      <c r="N1295" s="18"/>
      <c r="O1295" s="19"/>
      <c r="P1295" s="3"/>
    </row>
    <row r="1296" spans="1:16" ht="49.5" hidden="1" customHeight="1">
      <c r="A1296" s="24" t="s">
        <v>2658</v>
      </c>
      <c r="B1296" s="25" t="e">
        <f>SUM(B1288:B1291)</f>
        <v>#REF!</v>
      </c>
      <c r="C1296" s="20"/>
      <c r="D1296" s="21"/>
      <c r="E1296" s="22"/>
      <c r="F1296" s="23"/>
      <c r="G1296" s="11"/>
      <c r="H1296" s="1"/>
      <c r="I1296" s="1"/>
      <c r="J1296" s="1"/>
      <c r="K1296" s="18"/>
      <c r="L1296" s="18"/>
      <c r="M1296" s="18"/>
      <c r="N1296" s="18"/>
      <c r="O1296" s="19"/>
      <c r="P1296" s="3"/>
    </row>
    <row r="1297" spans="1:16" ht="49.5" customHeight="1">
      <c r="A1297" s="31" t="s">
        <v>2667</v>
      </c>
      <c r="B1297" s="31"/>
      <c r="C1297" s="20"/>
      <c r="D1297" s="21"/>
      <c r="E1297" s="22"/>
      <c r="F1297" s="23"/>
      <c r="G1297" s="11"/>
      <c r="H1297" s="1"/>
      <c r="I1297" s="1"/>
      <c r="J1297" s="1"/>
      <c r="K1297" s="18"/>
      <c r="L1297" s="18"/>
      <c r="M1297" s="18"/>
      <c r="N1297" s="18"/>
      <c r="O1297" s="19"/>
      <c r="P1297" s="3"/>
    </row>
    <row r="1298" spans="1:16" ht="28.5" customHeight="1">
      <c r="A1298" s="32"/>
      <c r="B1298" s="33"/>
      <c r="C1298" s="27"/>
      <c r="D1298" s="28"/>
      <c r="E1298" s="29"/>
      <c r="F1298" s="30"/>
      <c r="G1298" s="11"/>
      <c r="H1298" s="1"/>
      <c r="I1298" s="1"/>
      <c r="J1298" s="1"/>
      <c r="K1298" s="18"/>
      <c r="L1298" s="18"/>
      <c r="M1298" s="18"/>
      <c r="N1298" s="18"/>
      <c r="O1298" s="19"/>
      <c r="P1298" s="3"/>
    </row>
    <row r="1299" spans="1:16" ht="67.5" customHeight="1">
      <c r="A1299" s="32" t="s">
        <v>2668</v>
      </c>
      <c r="B1299" s="32"/>
      <c r="C1299" s="27"/>
      <c r="D1299" s="28"/>
      <c r="E1299" s="29"/>
      <c r="F1299" s="30"/>
      <c r="G1299" s="11"/>
      <c r="H1299" s="1"/>
      <c r="I1299" s="1"/>
      <c r="J1299" s="1"/>
      <c r="K1299" s="18"/>
      <c r="L1299" s="18"/>
      <c r="M1299" s="18"/>
      <c r="N1299" s="18"/>
      <c r="O1299" s="19"/>
      <c r="P1299" s="3"/>
    </row>
    <row r="1300" spans="1:16" ht="37.5" customHeight="1">
      <c r="A1300" s="32" t="s">
        <v>2656</v>
      </c>
      <c r="B1300" s="32"/>
      <c r="C1300" s="27"/>
      <c r="D1300" s="28"/>
      <c r="E1300" s="26"/>
      <c r="F1300" s="26"/>
      <c r="G1300" s="1"/>
      <c r="H1300" s="1"/>
      <c r="I1300" s="1"/>
      <c r="J1300" s="1"/>
      <c r="K1300" s="18"/>
      <c r="L1300" s="18"/>
      <c r="M1300" s="18"/>
      <c r="N1300" s="18"/>
      <c r="O1300" s="19"/>
      <c r="P1300" s="3"/>
    </row>
    <row r="1301" spans="1:16" ht="46.5" customHeight="1">
      <c r="A1301" s="34" t="s">
        <v>2669</v>
      </c>
      <c r="B1301" s="34"/>
    </row>
    <row r="1302" spans="1:16" ht="34.5" customHeight="1">
      <c r="A1302" s="35" t="s">
        <v>2670</v>
      </c>
      <c r="B1302" s="36"/>
    </row>
  </sheetData>
  <mergeCells count="5">
    <mergeCell ref="A3:A4"/>
    <mergeCell ref="K3:L4"/>
    <mergeCell ref="C3:I3"/>
    <mergeCell ref="C4:I4"/>
    <mergeCell ref="C5:I5"/>
  </mergeCells>
  <conditionalFormatting sqref="A6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{3D2C77AF-A8E6-49B3-919F-0A7497031ED1}</x14:id>
        </ext>
      </extLst>
    </cfRule>
  </conditionalFormatting>
  <conditionalFormatting sqref="B6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{9A786FDE-4308-4BD2-AB09-6B8F3DFF56AD}</x14:id>
        </ext>
      </extLst>
    </cfRule>
  </conditionalFormatting>
  <conditionalFormatting sqref="C6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{3434F7A1-F3E4-41F2-A7C5-A6FC87DEEC5E}</x14:id>
        </ext>
      </extLst>
    </cfRule>
  </conditionalFormatting>
  <conditionalFormatting sqref="E6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{3B7C1A2F-0971-4F06-99DF-0220B69DBD39}</x14:id>
        </ext>
      </extLst>
    </cfRule>
  </conditionalFormatting>
  <conditionalFormatting sqref="I6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{A2F8C7E0-8DB7-4BF4-B900-0981381FE904}</x14:id>
        </ext>
      </extLst>
    </cfRule>
  </conditionalFormatting>
  <conditionalFormatting sqref="K6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{836766E0-72EC-4916-B40F-CB418D75D4EE}</x14:id>
        </ext>
      </extLst>
    </cfRule>
  </conditionalFormatting>
  <conditionalFormatting sqref="L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{B16FEBCE-E290-486D-8E24-E042EB20D153}</x14:id>
        </ext>
      </extLst>
    </cfRule>
  </conditionalFormatting>
  <pageMargins left="0.7" right="0.7" top="0.75" bottom="0.75" header="0" footer="0"/>
  <pageSetup scale="48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D2C77AF-A8E6-49B3-919F-0A7497031E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A6</xm:sqref>
        </x14:conditionalFormatting>
        <x14:conditionalFormatting xmlns:xm="http://schemas.microsoft.com/office/excel/2006/main">
          <x14:cfRule type="dataBar" id="{9A786FDE-4308-4BD2-AB09-6B8F3DFF56A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B6</xm:sqref>
        </x14:conditionalFormatting>
        <x14:conditionalFormatting xmlns:xm="http://schemas.microsoft.com/office/excel/2006/main">
          <x14:cfRule type="dataBar" id="{3434F7A1-F3E4-41F2-A7C5-A6FC87DEEC5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C6</xm:sqref>
        </x14:conditionalFormatting>
        <x14:conditionalFormatting xmlns:xm="http://schemas.microsoft.com/office/excel/2006/main">
          <x14:cfRule type="dataBar" id="{3B7C1A2F-0971-4F06-99DF-0220B69DBD3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E6</xm:sqref>
        </x14:conditionalFormatting>
        <x14:conditionalFormatting xmlns:xm="http://schemas.microsoft.com/office/excel/2006/main">
          <x14:cfRule type="dataBar" id="{A2F8C7E0-8DB7-4BF4-B900-0981381FE90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I6</xm:sqref>
        </x14:conditionalFormatting>
        <x14:conditionalFormatting xmlns:xm="http://schemas.microsoft.com/office/excel/2006/main">
          <x14:cfRule type="dataBar" id="{836766E0-72EC-4916-B40F-CB418D75D4E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K6</xm:sqref>
        </x14:conditionalFormatting>
        <x14:conditionalFormatting xmlns:xm="http://schemas.microsoft.com/office/excel/2006/main">
          <x14:cfRule type="dataBar" id="{B16FEBCE-E290-486D-8E24-E042EB20D15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Mejia</dc:creator>
  <cp:lastModifiedBy>Admin</cp:lastModifiedBy>
  <cp:lastPrinted>2025-10-18T06:09:55Z</cp:lastPrinted>
  <dcterms:created xsi:type="dcterms:W3CDTF">2025-10-13T16:56:55Z</dcterms:created>
  <dcterms:modified xsi:type="dcterms:W3CDTF">2025-10-18T06:11:24Z</dcterms:modified>
</cp:coreProperties>
</file>