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2\"/>
    </mc:Choice>
  </mc:AlternateContent>
  <bookViews>
    <workbookView xWindow="0" yWindow="0" windowWidth="28770" windowHeight="12270"/>
  </bookViews>
  <sheets>
    <sheet name="Noviembre 2022" sheetId="1" r:id="rId1"/>
  </sheets>
  <definedNames>
    <definedName name="_xlnm.Print_Area" localSheetId="0">'Noviembre 2022'!$A$1:$I$197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51" i="1"/>
  <c r="G49" i="1"/>
  <c r="G48" i="1"/>
  <c r="G47" i="1"/>
  <c r="G46" i="1"/>
  <c r="G45" i="1"/>
  <c r="G44" i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l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G174" i="1"/>
  <c r="H169" i="1" l="1"/>
  <c r="H170" i="1" s="1"/>
  <c r="H171" i="1" s="1"/>
  <c r="F174" i="1"/>
  <c r="H172" i="1" l="1"/>
  <c r="H173" i="1" s="1"/>
  <c r="G185" i="1"/>
  <c r="F185" i="1"/>
  <c r="H174" i="1" l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/>
</calcChain>
</file>

<file path=xl/sharedStrings.xml><?xml version="1.0" encoding="utf-8"?>
<sst xmlns="http://schemas.openxmlformats.org/spreadsheetml/2006/main" count="346" uniqueCount="146">
  <si>
    <t>(Valores en  RD$)</t>
  </si>
  <si>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</si>
  <si>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</si>
  <si>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</si>
  <si>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</si>
  <si>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</si>
  <si>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</si>
  <si>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</si>
  <si>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</si>
  <si>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</si>
  <si>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</si>
  <si>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</si>
  <si>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</si>
  <si>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</si>
  <si>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>2.1.1.2.08</t>
  </si>
  <si>
    <t>2.2.6.3.01</t>
  </si>
  <si>
    <t>2.3.1.1.01</t>
  </si>
  <si>
    <t>2.2.3.1.01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</si>
  <si>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</si>
  <si>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</si>
  <si>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</si>
  <si>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</si>
  <si>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</si>
  <si>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</si>
  <si>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</si>
  <si>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</si>
  <si>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</si>
  <si>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</si>
  <si>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</si>
  <si>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</si>
  <si>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</si>
  <si>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</si>
  <si>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</si>
  <si>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</si>
  <si>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</si>
  <si>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</si>
  <si>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>Fuente: SIGEF</t>
  </si>
  <si>
    <t xml:space="preserve">                                    Elaborado Por:</t>
  </si>
  <si>
    <t xml:space="preserve">MONTO NETO    </t>
  </si>
  <si>
    <t xml:space="preserve">Total Gastos      </t>
  </si>
  <si>
    <t>ALTICE DOMINICANA S.A</t>
  </si>
  <si>
    <t>Cuenta Bancaria: 010-391957-0</t>
  </si>
  <si>
    <t xml:space="preserve">                                 Yuderqui Alvarado</t>
  </si>
  <si>
    <t xml:space="preserve">                                 Enc. Div. Tesorería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</si>
  <si>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</si>
  <si>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</si>
  <si>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</si>
  <si>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</si>
  <si>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</si>
  <si>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</si>
  <si>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2.3.3.2.01</t>
  </si>
  <si>
    <t>2.3.5.5.01</t>
  </si>
  <si>
    <t>2.1.1.3.01</t>
  </si>
  <si>
    <t>2.1.2.2.05</t>
  </si>
  <si>
    <t>2.2.1.3.01</t>
  </si>
  <si>
    <t>ACUARIO NACIONAL</t>
  </si>
  <si>
    <t>DANEYI RAMIREZ ALVARADO</t>
  </si>
  <si>
    <t>2.2.4.1.01</t>
  </si>
  <si>
    <t>2.2.5.8.01</t>
  </si>
  <si>
    <t>2.1.1.2.09</t>
  </si>
  <si>
    <t>2.3.9.6.01</t>
  </si>
  <si>
    <t>2.3.6.3.04</t>
  </si>
  <si>
    <t>2.3.9.1.01</t>
  </si>
  <si>
    <t>2.3.9.5.01</t>
  </si>
  <si>
    <t>ENRIQUE BIENVENIDO MARCHENA</t>
  </si>
  <si>
    <t>EDISON ESTEVEZ FILION</t>
  </si>
  <si>
    <t>2.3.9.8.01</t>
  </si>
  <si>
    <t>2.3.1.3.03</t>
  </si>
  <si>
    <t>2.2.1.7.01</t>
  </si>
  <si>
    <t>2.2.7.2.08</t>
  </si>
  <si>
    <t>CONGESUR CONGELADOS DEL SUR SRL</t>
  </si>
  <si>
    <t>2.3.1.2.01</t>
  </si>
  <si>
    <t>2.2.1.5.01</t>
  </si>
  <si>
    <t>KARINA E. HIERRO SANTOS</t>
  </si>
  <si>
    <t>TEOFILO SILVERIO CASTRO</t>
  </si>
  <si>
    <t>2.2.1.8.01</t>
  </si>
  <si>
    <t>AYUNTAMIENTO SANTO DOMINGO ESTE</t>
  </si>
  <si>
    <t>LUIS MANUEL DURAN PUJOLS</t>
  </si>
  <si>
    <t>2.3.1.3.01</t>
  </si>
  <si>
    <t>NABAB FELIZ FELIZ</t>
  </si>
  <si>
    <t>DAMNA YRIS DE OLEO BERIGUETE</t>
  </si>
  <si>
    <t>2.2.7.2.06</t>
  </si>
  <si>
    <t>2.2.8.7.04</t>
  </si>
  <si>
    <t>2.2.9.2.03</t>
  </si>
  <si>
    <t>AYDEE CATERING Y EVENTOS SRL</t>
  </si>
  <si>
    <t>DISTRIBUIDORA DELGADO MENDEZ SRL</t>
  </si>
  <si>
    <t>2.1.1.4.01</t>
  </si>
  <si>
    <t>COMPAÑÍA DOMINICANA DE SEGURO S.A</t>
  </si>
  <si>
    <t>SEGURO NACIONAL DE SALUD</t>
  </si>
  <si>
    <t>2.2.8.7.05</t>
  </si>
  <si>
    <t>MALLOL IT CONSULTING EIRL</t>
  </si>
  <si>
    <t xml:space="preserve">ACUARIO NACIONAL </t>
  </si>
  <si>
    <t>2.6.1.1.01</t>
  </si>
  <si>
    <t>2.2.7.2.07</t>
  </si>
  <si>
    <t xml:space="preserve">DOBRATEX, SRL </t>
  </si>
  <si>
    <t>2.6.1.3.01</t>
  </si>
  <si>
    <t xml:space="preserve">LOLA 5 MULTISERVICES </t>
  </si>
  <si>
    <t>2.2.1.6.01</t>
  </si>
  <si>
    <t xml:space="preserve">EMPRESA DISTRIBUIDORA DE ELECTRICIDAD DEL ESTE </t>
  </si>
  <si>
    <t>2.6.5.4.01</t>
  </si>
  <si>
    <t>2.6.5.4.02</t>
  </si>
  <si>
    <t xml:space="preserve">INDUSTRIAS Y CASA INDCASA </t>
  </si>
  <si>
    <t xml:space="preserve">SUPLIGENSA SRL </t>
  </si>
  <si>
    <t>2.2.7.1.07</t>
  </si>
  <si>
    <t xml:space="preserve">GRUPO ELECTRICO HERRERA J A V </t>
  </si>
  <si>
    <t>2.6.2.4.01</t>
  </si>
  <si>
    <t xml:space="preserve">SUPLIDORA LAH SRL </t>
  </si>
  <si>
    <t xml:space="preserve">CORPORACION DEL ACUEDUCTO Y ALCANTARILLADO DE SANTO DOMINGO </t>
  </si>
  <si>
    <t xml:space="preserve">INSTITUTO TECNOLOGICO DE LAS AMERICAS, ITLA </t>
  </si>
  <si>
    <t xml:space="preserve">MULTISERVICE24 FL, SRL </t>
  </si>
  <si>
    <t>2.6.2.1.01</t>
  </si>
  <si>
    <t xml:space="preserve">RAMIREZ &amp; MOJICA ENVOY PACK COURIER EXPRESS, SRL </t>
  </si>
  <si>
    <t>2.2.8.7.02</t>
  </si>
  <si>
    <t xml:space="preserve">GRUPO FRIHERNAN SRL </t>
  </si>
  <si>
    <t xml:space="preserve">ANA MARIA MARTINEZ, SRL </t>
  </si>
  <si>
    <t xml:space="preserve">SERVICIOS INDUSTRIALES LAS AMERICAS BRITO SRL </t>
  </si>
  <si>
    <t xml:space="preserve">REFRI ELECTRIC REYNOSO </t>
  </si>
  <si>
    <t xml:space="preserve">NEXTMOON GLOBAL GROUP, SRL </t>
  </si>
  <si>
    <t xml:space="preserve">GRUPO DE MANTENIMIENTO Y SERVICIOS (GRUMASERVI) SRL </t>
  </si>
  <si>
    <t>2.2.5.1.02</t>
  </si>
  <si>
    <t xml:space="preserve">AGENCIA DE VIAJES MILENA TOURS, SRL </t>
  </si>
  <si>
    <t>KEISY JOSE MERCADO TATY</t>
  </si>
  <si>
    <t>2.2.9.1.01</t>
  </si>
  <si>
    <t>2.6.9.6.01</t>
  </si>
  <si>
    <t xml:space="preserve">TERENCIA, SRL </t>
  </si>
  <si>
    <t xml:space="preserve">DISTRIBUIDORA BACESMO, SRL </t>
  </si>
  <si>
    <t>2.2.8.5.03</t>
  </si>
  <si>
    <t xml:space="preserve">OFICENTRO ORIENTAL,SRL </t>
  </si>
  <si>
    <t>2.3.7.2.99</t>
  </si>
  <si>
    <t xml:space="preserve">MICAEL LACHAPEL SOTO </t>
  </si>
  <si>
    <t>NULO</t>
  </si>
  <si>
    <t>2.2.8.8.01</t>
  </si>
  <si>
    <t xml:space="preserve">COLECTRO DE IMPUSTOS INTERNOS </t>
  </si>
  <si>
    <t>2.3.7.1.04</t>
  </si>
  <si>
    <t xml:space="preserve">ELYS YOSAILY ANDUJAR PEREZ </t>
  </si>
  <si>
    <t>2.3.3.3.01</t>
  </si>
  <si>
    <t>2.2.4.4.01</t>
  </si>
  <si>
    <t>2.3.4.2.01</t>
  </si>
  <si>
    <t>2.3.9.3.01</t>
  </si>
  <si>
    <t>LABORATORIOS FRANJAS</t>
  </si>
  <si>
    <t>EDEESTE</t>
  </si>
  <si>
    <t>2.2.8.2.02</t>
  </si>
  <si>
    <t>COMISIONES BANCARIA</t>
  </si>
  <si>
    <t>Ingresos - Egresos - Diciembre 2022</t>
  </si>
  <si>
    <t>Fecha de registro: hasta el 31 de Diciembre 2022.</t>
  </si>
  <si>
    <t>Fecha de imputación: hasta el 31 de Diciembre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</si>
</sst>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5" fillId="2" borderId="0" xfId="0" applyFont="1" applyFill="1"/>
    <xf numFmtId="164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164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164" fontId="4" fillId="5" borderId="10" xfId="0" applyNumberFormat="1" applyFont="1" applyFill="1" applyBorder="1" applyAlignment="1">
      <alignment horizontal="left" vertical="center" wrapText="1"/>
    </xf>
    <xf numFmtId="164" fontId="4" fillId="3" borderId="2" xfId="1" applyFont="1" applyFill="1" applyBorder="1" applyAlignment="1">
      <alignment vertical="center" wrapText="1"/>
    </xf>
    <xf numFmtId="164" fontId="4" fillId="3" borderId="11" xfId="1" applyFont="1" applyFill="1" applyBorder="1" applyAlignment="1">
      <alignment vertical="center" wrapText="1"/>
    </xf>
    <xf numFmtId="0" fontId="10" fillId="0" borderId="0" xfId="0" applyFont="1"/>
    <xf numFmtId="4" fontId="11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 applyAlignment="1">
      <alignment vertical="center" wrapText="1"/>
    </xf>
    <xf numFmtId="164" fontId="13" fillId="2" borderId="0" xfId="1" applyFont="1" applyFill="1" applyBorder="1" applyAlignment="1">
      <alignment vertical="center" wrapText="1"/>
    </xf>
    <xf numFmtId="4" fontId="13" fillId="2" borderId="0" xfId="0" applyNumberFormat="1" applyFont="1" applyFill="1" applyAlignment="1">
      <alignment vertical="center" wrapText="1"/>
    </xf>
    <xf numFmtId="0" fontId="7" fillId="2" borderId="0" xfId="0" applyFont="1" applyFill="1"/>
    <xf numFmtId="164" fontId="2" fillId="0" borderId="0" xfId="0" applyNumberFormat="1" applyFont="1"/>
    <xf numFmtId="0" fontId="4" fillId="2" borderId="0" xfId="0" applyFont="1" applyFill="1"/>
    <xf numFmtId="164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64" fontId="6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 wrapText="1"/>
    </xf>
    <xf numFmtId="164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/>
    <xf numFmtId="0" fontId="5" fillId="0" borderId="4" xfId="0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272143</xdr:colOff>
      <xdr:row>0</xdr:row>
      <xdr:rowOff>160228</xdr:rowOff>
    </xdr:from>
    <xdr:to>
      <xdr:col>5</xdr:col>
      <xdr:colOff>151824</xdr:colOff>
      <xdr:row>8</xdr:row>
      <xdr:rowOff>136072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60228"/>
          <a:ext cx="3716895" cy="1608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196"/>
  <sheetViews>
    <sheetView showGridLines="0" tabSelected="1" view="pageBreakPreview" topLeftCell="A154" zoomScale="60" zoomScaleNormal="70" workbookViewId="0">
      <selection activeCell="I13" sqref="I13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7.570312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9.28515625" style="10" customWidth="1"/>
    <col min="10" max="16384" width="70" style="10"/>
  </cols>
  <sheetData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3" customFormat="1" x14ac:dyDescent="0.25">
      <c r="A9" s="1"/>
      <c r="B9" s="1"/>
      <c r="C9" s="2"/>
      <c r="D9" s="2"/>
      <c r="E9" s="1"/>
      <c r="F9" s="2"/>
      <c r="G9" s="2"/>
      <c r="H9" s="1"/>
    </row>
    <row r="10" spans="1:10" s="5" customFormat="1" ht="20.25" x14ac:dyDescent="0.3">
      <c r="A10" s="4"/>
      <c r="B10" s="59" t="s">
        <v>143</v>
      </c>
      <c r="C10" s="59"/>
      <c r="D10" s="59"/>
      <c r="E10" s="59"/>
      <c r="F10" s="59"/>
      <c r="G10" s="59"/>
      <c r="H10" s="59"/>
    </row>
    <row r="11" spans="1:10" s="7" customFormat="1" x14ac:dyDescent="0.25">
      <c r="A11" s="6"/>
      <c r="B11" s="60" t="s">
        <v>0</v>
      </c>
      <c r="C11" s="60"/>
      <c r="D11" s="60"/>
      <c r="E11" s="60"/>
      <c r="F11" s="60"/>
      <c r="G11" s="60"/>
      <c r="H11" s="60"/>
    </row>
    <row r="12" spans="1:10" s="7" customFormat="1" ht="20.25" x14ac:dyDescent="0.3">
      <c r="A12" s="6"/>
      <c r="B12" s="59" t="s">
        <v>41</v>
      </c>
      <c r="C12" s="59"/>
      <c r="D12" s="59"/>
      <c r="E12" s="59"/>
      <c r="F12" s="59"/>
      <c r="G12" s="59"/>
      <c r="H12" s="59"/>
      <c r="I12" s="44"/>
    </row>
    <row r="13" spans="1:10" x14ac:dyDescent="0.25">
      <c r="A13" s="8"/>
      <c r="B13" s="61" t="s">
        <v>1</v>
      </c>
      <c r="C13" s="61" t="s">
        <v>2</v>
      </c>
      <c r="D13" s="61" t="s">
        <v>3</v>
      </c>
      <c r="E13" s="9" t="s">
        <v>4</v>
      </c>
      <c r="F13" s="61" t="s">
        <v>5</v>
      </c>
      <c r="G13" s="63" t="s">
        <v>6</v>
      </c>
      <c r="H13" s="9" t="s">
        <v>7</v>
      </c>
    </row>
    <row r="14" spans="1:10" x14ac:dyDescent="0.25">
      <c r="A14" s="8"/>
      <c r="B14" s="62"/>
      <c r="C14" s="62"/>
      <c r="D14" s="62"/>
      <c r="E14" s="11" t="s">
        <v>8</v>
      </c>
      <c r="F14" s="62"/>
      <c r="G14" s="64"/>
      <c r="H14" s="47">
        <v>18318100</v>
      </c>
      <c r="I14" s="46"/>
      <c r="J14" s="43"/>
    </row>
    <row r="15" spans="1:10" s="12" customFormat="1" ht="18" customHeight="1" x14ac:dyDescent="0.25">
      <c r="B15" s="13">
        <v>44906</v>
      </c>
      <c r="C15" s="14">
        <v>9766</v>
      </c>
      <c r="D15" s="14" t="s">
        <v>44</v>
      </c>
      <c r="E15" s="15" t="s">
        <v>45</v>
      </c>
      <c r="F15" s="16">
        <v>833333.33</v>
      </c>
      <c r="G15" s="16"/>
      <c r="H15" s="16">
        <f>+H14+F15+G15</f>
        <v>19151433.329999998</v>
      </c>
      <c r="I15" s="45"/>
    </row>
    <row r="16" spans="1:10" s="12" customFormat="1" ht="18" customHeight="1" x14ac:dyDescent="0.25">
      <c r="B16" s="13">
        <v>44906</v>
      </c>
      <c r="C16" s="14">
        <v>9756</v>
      </c>
      <c r="D16" s="14" t="s">
        <v>9</v>
      </c>
      <c r="E16" s="15" t="s">
        <v>46</v>
      </c>
      <c r="F16" s="16">
        <v>4970833.33</v>
      </c>
      <c r="G16" s="16"/>
      <c r="H16" s="16">
        <f t="shared" ref="H16:H100" si="0">+H15+F16+G16</f>
        <v>24122266.659999996</v>
      </c>
      <c r="I16" s="45"/>
    </row>
    <row r="17" spans="2:9" s="12" customFormat="1" ht="18" customHeight="1" x14ac:dyDescent="0.25">
      <c r="B17" s="13"/>
      <c r="C17" s="41" t="s">
        <v>49</v>
      </c>
      <c r="D17" s="41" t="s">
        <v>47</v>
      </c>
      <c r="E17" s="42" t="s">
        <v>48</v>
      </c>
      <c r="F17" s="40">
        <v>1622937</v>
      </c>
      <c r="G17" s="40"/>
      <c r="H17" s="16">
        <f t="shared" si="0"/>
        <v>25745203.659999996</v>
      </c>
      <c r="I17" s="45"/>
    </row>
    <row r="18" spans="2:9" s="12" customFormat="1" ht="18" customHeight="1" x14ac:dyDescent="0.25">
      <c r="B18" s="13">
        <v>44896</v>
      </c>
      <c r="C18" s="41">
        <v>1231</v>
      </c>
      <c r="D18" s="41" t="s">
        <v>86</v>
      </c>
      <c r="E18" s="42" t="s">
        <v>91</v>
      </c>
      <c r="F18" s="40"/>
      <c r="G18" s="40">
        <v>-102175</v>
      </c>
      <c r="H18" s="16">
        <f t="shared" si="0"/>
        <v>25643028.659999996</v>
      </c>
      <c r="I18" s="45"/>
    </row>
    <row r="19" spans="2:9" s="12" customFormat="1" ht="18" customHeight="1" x14ac:dyDescent="0.25">
      <c r="B19" s="13">
        <v>44896</v>
      </c>
      <c r="C19" s="41">
        <v>1237</v>
      </c>
      <c r="D19" s="41" t="s">
        <v>92</v>
      </c>
      <c r="E19" s="42" t="s">
        <v>102</v>
      </c>
      <c r="F19" s="40"/>
      <c r="G19" s="40">
        <v>-889720</v>
      </c>
      <c r="H19" s="16">
        <f t="shared" si="0"/>
        <v>24753308.659999996</v>
      </c>
      <c r="I19" s="45"/>
    </row>
    <row r="20" spans="2:9" s="12" customFormat="1" ht="18" customHeight="1" x14ac:dyDescent="0.25">
      <c r="B20" s="13">
        <v>44896</v>
      </c>
      <c r="C20" s="41">
        <v>1239</v>
      </c>
      <c r="D20" s="41" t="s">
        <v>93</v>
      </c>
      <c r="E20" s="42" t="s">
        <v>94</v>
      </c>
      <c r="F20" s="40"/>
      <c r="G20" s="40">
        <v>-289100</v>
      </c>
      <c r="H20" s="16">
        <f t="shared" si="0"/>
        <v>24464208.659999996</v>
      </c>
      <c r="I20" s="45"/>
    </row>
    <row r="21" spans="2:9" s="17" customFormat="1" x14ac:dyDescent="0.25">
      <c r="B21" s="13">
        <v>44896</v>
      </c>
      <c r="C21" s="41">
        <v>1239</v>
      </c>
      <c r="D21" s="41" t="s">
        <v>69</v>
      </c>
      <c r="E21" s="42" t="s">
        <v>94</v>
      </c>
      <c r="F21" s="40"/>
      <c r="G21" s="40">
        <v>-999460</v>
      </c>
      <c r="H21" s="16">
        <f t="shared" si="0"/>
        <v>23464748.659999996</v>
      </c>
      <c r="I21" s="45"/>
    </row>
    <row r="22" spans="2:9" s="18" customFormat="1" ht="18" customHeight="1" x14ac:dyDescent="0.25">
      <c r="B22" s="13">
        <v>44897</v>
      </c>
      <c r="C22" s="41">
        <v>1244</v>
      </c>
      <c r="D22" s="41" t="s">
        <v>95</v>
      </c>
      <c r="E22" s="42" t="s">
        <v>96</v>
      </c>
      <c r="F22" s="40"/>
      <c r="G22" s="40">
        <v>-96288</v>
      </c>
      <c r="H22" s="16">
        <f t="shared" si="0"/>
        <v>23368460.659999996</v>
      </c>
      <c r="I22" s="45"/>
    </row>
    <row r="23" spans="2:9" s="12" customFormat="1" ht="32.25" customHeight="1" x14ac:dyDescent="0.25">
      <c r="B23" s="13">
        <v>44897</v>
      </c>
      <c r="C23" s="41">
        <v>1248</v>
      </c>
      <c r="D23" s="41" t="s">
        <v>97</v>
      </c>
      <c r="E23" s="42" t="s">
        <v>98</v>
      </c>
      <c r="F23" s="40"/>
      <c r="G23" s="40">
        <v>-415757.42</v>
      </c>
      <c r="H23" s="16">
        <f t="shared" si="0"/>
        <v>22952703.239999995</v>
      </c>
      <c r="I23" s="45"/>
    </row>
    <row r="24" spans="2:9" s="8" customFormat="1" x14ac:dyDescent="0.25">
      <c r="B24" s="13">
        <v>44897</v>
      </c>
      <c r="C24" s="41">
        <v>1250</v>
      </c>
      <c r="D24" s="41" t="s">
        <v>99</v>
      </c>
      <c r="E24" s="42" t="s">
        <v>70</v>
      </c>
      <c r="F24" s="40"/>
      <c r="G24" s="40">
        <v>-872959.28</v>
      </c>
      <c r="H24" s="16">
        <f t="shared" si="0"/>
        <v>22079743.959999993</v>
      </c>
      <c r="I24" s="45"/>
    </row>
    <row r="25" spans="2:9" s="8" customFormat="1" ht="18" customHeight="1" x14ac:dyDescent="0.25">
      <c r="B25" s="13">
        <v>44897</v>
      </c>
      <c r="C25" s="41">
        <v>1250</v>
      </c>
      <c r="D25" s="41" t="s">
        <v>100</v>
      </c>
      <c r="E25" s="42" t="s">
        <v>70</v>
      </c>
      <c r="F25" s="40"/>
      <c r="G25" s="40">
        <v>-243599.93</v>
      </c>
      <c r="H25" s="16">
        <f t="shared" si="0"/>
        <v>21836144.029999994</v>
      </c>
      <c r="I25" s="45"/>
    </row>
    <row r="26" spans="2:9" s="8" customFormat="1" ht="18" customHeight="1" x14ac:dyDescent="0.25">
      <c r="B26" s="13">
        <v>44897</v>
      </c>
      <c r="C26" s="41">
        <v>1252</v>
      </c>
      <c r="D26" s="41" t="s">
        <v>60</v>
      </c>
      <c r="E26" s="42" t="s">
        <v>101</v>
      </c>
      <c r="F26" s="40"/>
      <c r="G26" s="40">
        <v>-74998.44</v>
      </c>
      <c r="H26" s="16">
        <f t="shared" si="0"/>
        <v>21761145.589999992</v>
      </c>
      <c r="I26" s="45"/>
    </row>
    <row r="27" spans="2:9" s="8" customFormat="1" ht="18" customHeight="1" x14ac:dyDescent="0.25">
      <c r="B27" s="13">
        <v>44901</v>
      </c>
      <c r="C27" s="41">
        <v>1270</v>
      </c>
      <c r="D27" s="41" t="s">
        <v>15</v>
      </c>
      <c r="E27" s="42" t="s">
        <v>87</v>
      </c>
      <c r="F27" s="40"/>
      <c r="G27" s="40">
        <v>-12150</v>
      </c>
      <c r="H27" s="16">
        <f t="shared" si="0"/>
        <v>21748995.589999992</v>
      </c>
      <c r="I27" s="45"/>
    </row>
    <row r="28" spans="2:9" s="8" customFormat="1" ht="18" customHeight="1" x14ac:dyDescent="0.25">
      <c r="B28" s="13">
        <v>44901</v>
      </c>
      <c r="C28" s="41">
        <v>1272</v>
      </c>
      <c r="D28" s="41" t="s">
        <v>103</v>
      </c>
      <c r="E28" s="42" t="s">
        <v>104</v>
      </c>
      <c r="F28" s="40"/>
      <c r="G28" s="40">
        <v>-161657.64000000001</v>
      </c>
      <c r="H28" s="16">
        <f t="shared" si="0"/>
        <v>21587337.949999992</v>
      </c>
      <c r="I28" s="45"/>
    </row>
    <row r="29" spans="2:9" s="8" customFormat="1" ht="18" customHeight="1" x14ac:dyDescent="0.25">
      <c r="B29" s="13">
        <v>44901</v>
      </c>
      <c r="C29" s="41">
        <v>1275</v>
      </c>
      <c r="D29" s="41" t="s">
        <v>83</v>
      </c>
      <c r="E29" s="42" t="s">
        <v>84</v>
      </c>
      <c r="F29" s="40"/>
      <c r="G29" s="40">
        <v>-136880</v>
      </c>
      <c r="H29" s="16">
        <f t="shared" si="0"/>
        <v>21450457.949999992</v>
      </c>
      <c r="I29" s="45"/>
    </row>
    <row r="30" spans="2:9" s="8" customFormat="1" ht="18" customHeight="1" x14ac:dyDescent="0.25">
      <c r="B30" s="13">
        <v>44901</v>
      </c>
      <c r="C30" s="41">
        <v>1277</v>
      </c>
      <c r="D30" s="41" t="s">
        <v>105</v>
      </c>
      <c r="E30" s="42" t="s">
        <v>106</v>
      </c>
      <c r="F30" s="40"/>
      <c r="G30" s="40">
        <v>-604408.98</v>
      </c>
      <c r="H30" s="16">
        <f t="shared" si="0"/>
        <v>20846048.969999991</v>
      </c>
      <c r="I30" s="45"/>
    </row>
    <row r="31" spans="2:9" s="8" customFormat="1" ht="40.5" customHeight="1" x14ac:dyDescent="0.25">
      <c r="B31" s="13">
        <v>44902</v>
      </c>
      <c r="C31" s="41">
        <v>1282</v>
      </c>
      <c r="D31" s="41" t="s">
        <v>68</v>
      </c>
      <c r="E31" s="42" t="s">
        <v>107</v>
      </c>
      <c r="F31" s="40"/>
      <c r="G31" s="40">
        <v>-6682</v>
      </c>
      <c r="H31" s="16">
        <f t="shared" si="0"/>
        <v>20839366.969999991</v>
      </c>
      <c r="I31" s="45"/>
    </row>
    <row r="32" spans="2:9" s="8" customFormat="1" ht="18" customHeight="1" x14ac:dyDescent="0.25">
      <c r="B32" s="13">
        <v>44904</v>
      </c>
      <c r="C32" s="41">
        <v>1291</v>
      </c>
      <c r="D32" s="41" t="s">
        <v>82</v>
      </c>
      <c r="E32" s="51" t="s">
        <v>108</v>
      </c>
      <c r="F32" s="40"/>
      <c r="G32" s="40">
        <v>-8500</v>
      </c>
      <c r="H32" s="16">
        <f t="shared" si="0"/>
        <v>20830866.969999991</v>
      </c>
      <c r="I32" s="45"/>
    </row>
    <row r="33" spans="2:9" s="8" customFormat="1" ht="18" customHeight="1" x14ac:dyDescent="0.25">
      <c r="B33" s="13">
        <v>44907</v>
      </c>
      <c r="C33" s="41">
        <v>1303</v>
      </c>
      <c r="D33" s="41" t="s">
        <v>92</v>
      </c>
      <c r="E33" s="42" t="s">
        <v>109</v>
      </c>
      <c r="F33" s="40"/>
      <c r="G33" s="40">
        <v>-29999.14</v>
      </c>
      <c r="H33" s="16">
        <f t="shared" si="0"/>
        <v>20800867.829999991</v>
      </c>
      <c r="I33" s="45"/>
    </row>
    <row r="34" spans="2:9" s="8" customFormat="1" ht="32.25" customHeight="1" x14ac:dyDescent="0.25">
      <c r="B34" s="13">
        <v>44908</v>
      </c>
      <c r="C34" s="41">
        <v>1317</v>
      </c>
      <c r="D34" s="41" t="s">
        <v>110</v>
      </c>
      <c r="E34" s="42" t="s">
        <v>111</v>
      </c>
      <c r="F34" s="40"/>
      <c r="G34" s="40">
        <v>-39530</v>
      </c>
      <c r="H34" s="16">
        <f t="shared" si="0"/>
        <v>20761337.829999991</v>
      </c>
      <c r="I34" s="45"/>
    </row>
    <row r="35" spans="2:9" s="8" customFormat="1" ht="18" customHeight="1" x14ac:dyDescent="0.25">
      <c r="B35" s="13">
        <v>44909</v>
      </c>
      <c r="C35" s="41">
        <v>1321</v>
      </c>
      <c r="D35" s="41" t="s">
        <v>53</v>
      </c>
      <c r="E35" s="42" t="s">
        <v>55</v>
      </c>
      <c r="F35" s="40"/>
      <c r="G35" s="40">
        <v>-69300</v>
      </c>
      <c r="H35" s="16">
        <f t="shared" si="0"/>
        <v>20692037.829999991</v>
      </c>
      <c r="I35" s="45"/>
    </row>
    <row r="36" spans="2:9" s="8" customFormat="1" ht="18" customHeight="1" x14ac:dyDescent="0.25">
      <c r="B36" s="13">
        <v>44909</v>
      </c>
      <c r="C36" s="41">
        <v>1323</v>
      </c>
      <c r="D36" s="41" t="s">
        <v>52</v>
      </c>
      <c r="E36" s="42" t="s">
        <v>55</v>
      </c>
      <c r="F36" s="40"/>
      <c r="G36" s="40">
        <v>-102175</v>
      </c>
      <c r="H36" s="16">
        <f t="shared" si="0"/>
        <v>20589862.829999991</v>
      </c>
      <c r="I36" s="45"/>
    </row>
    <row r="37" spans="2:9" s="8" customFormat="1" ht="18" customHeight="1" x14ac:dyDescent="0.25">
      <c r="B37" s="13">
        <v>44909</v>
      </c>
      <c r="C37" s="41">
        <v>1323</v>
      </c>
      <c r="D37" s="41" t="s">
        <v>12</v>
      </c>
      <c r="E37" s="42" t="s">
        <v>55</v>
      </c>
      <c r="F37" s="40"/>
      <c r="G37" s="40">
        <v>-7244.22</v>
      </c>
      <c r="H37" s="16">
        <f t="shared" si="0"/>
        <v>20582618.609999992</v>
      </c>
      <c r="I37" s="45"/>
    </row>
    <row r="38" spans="2:9" s="8" customFormat="1" ht="18" customHeight="1" x14ac:dyDescent="0.25">
      <c r="B38" s="13">
        <v>44909</v>
      </c>
      <c r="C38" s="41">
        <v>1323</v>
      </c>
      <c r="D38" s="41" t="s">
        <v>11</v>
      </c>
      <c r="E38" s="42" t="s">
        <v>91</v>
      </c>
      <c r="F38" s="40"/>
      <c r="G38" s="40">
        <v>-7254.43</v>
      </c>
      <c r="H38" s="16">
        <f t="shared" si="0"/>
        <v>20575364.179999992</v>
      </c>
      <c r="I38" s="45"/>
    </row>
    <row r="39" spans="2:9" s="8" customFormat="1" ht="18" customHeight="1" x14ac:dyDescent="0.25">
      <c r="B39" s="13">
        <v>44909</v>
      </c>
      <c r="C39" s="41">
        <v>1323</v>
      </c>
      <c r="D39" s="41" t="s">
        <v>13</v>
      </c>
      <c r="E39" s="42" t="s">
        <v>91</v>
      </c>
      <c r="F39" s="40"/>
      <c r="G39" s="40">
        <v>-1226.0999999999999</v>
      </c>
      <c r="H39" s="16">
        <f t="shared" si="0"/>
        <v>20574138.079999991</v>
      </c>
      <c r="I39" s="45"/>
    </row>
    <row r="40" spans="2:9" s="8" customFormat="1" ht="18" customHeight="1" x14ac:dyDescent="0.25">
      <c r="B40" s="13">
        <v>44909</v>
      </c>
      <c r="C40" s="41">
        <v>1325</v>
      </c>
      <c r="D40" s="41" t="s">
        <v>59</v>
      </c>
      <c r="E40" s="42" t="s">
        <v>55</v>
      </c>
      <c r="F40" s="40"/>
      <c r="G40" s="40">
        <v>-103675</v>
      </c>
      <c r="H40" s="16">
        <f t="shared" si="0"/>
        <v>20470463.079999991</v>
      </c>
      <c r="I40" s="45"/>
    </row>
    <row r="41" spans="2:9" s="8" customFormat="1" ht="18" customHeight="1" x14ac:dyDescent="0.25">
      <c r="B41" s="13">
        <v>44909</v>
      </c>
      <c r="C41" s="41">
        <v>1325</v>
      </c>
      <c r="D41" s="41" t="s">
        <v>12</v>
      </c>
      <c r="E41" s="42" t="s">
        <v>55</v>
      </c>
      <c r="F41" s="40"/>
      <c r="G41" s="40">
        <v>-7350.56</v>
      </c>
      <c r="H41" s="16">
        <f t="shared" si="0"/>
        <v>20463112.519999992</v>
      </c>
      <c r="I41" s="45"/>
    </row>
    <row r="42" spans="2:9" s="8" customFormat="1" ht="18" customHeight="1" x14ac:dyDescent="0.25">
      <c r="B42" s="13">
        <v>44909</v>
      </c>
      <c r="C42" s="41">
        <v>1325</v>
      </c>
      <c r="D42" s="41" t="s">
        <v>11</v>
      </c>
      <c r="E42" s="42" t="s">
        <v>55</v>
      </c>
      <c r="F42" s="40"/>
      <c r="G42" s="40">
        <v>-7360.93</v>
      </c>
      <c r="H42" s="16">
        <f t="shared" si="0"/>
        <v>20455751.589999992</v>
      </c>
      <c r="I42" s="45"/>
    </row>
    <row r="43" spans="2:9" s="8" customFormat="1" ht="18" customHeight="1" x14ac:dyDescent="0.25">
      <c r="B43" s="13">
        <v>44909</v>
      </c>
      <c r="C43" s="41">
        <v>1325</v>
      </c>
      <c r="D43" s="41" t="s">
        <v>13</v>
      </c>
      <c r="E43" s="42" t="s">
        <v>55</v>
      </c>
      <c r="F43" s="40"/>
      <c r="G43" s="40">
        <v>-1244.0999999999999</v>
      </c>
      <c r="H43" s="16">
        <f t="shared" si="0"/>
        <v>20454507.489999991</v>
      </c>
      <c r="I43" s="45"/>
    </row>
    <row r="44" spans="2:9" s="8" customFormat="1" ht="18" customHeight="1" x14ac:dyDescent="0.25">
      <c r="B44" s="13">
        <v>44909</v>
      </c>
      <c r="C44" s="41">
        <v>1332</v>
      </c>
      <c r="D44" s="41" t="s">
        <v>10</v>
      </c>
      <c r="E44" s="42" t="s">
        <v>55</v>
      </c>
      <c r="F44" s="40"/>
      <c r="G44" s="40">
        <f>+-1764375+-1034750+-231275</f>
        <v>-3030400</v>
      </c>
      <c r="H44" s="16">
        <f t="shared" si="0"/>
        <v>17424107.489999991</v>
      </c>
      <c r="I44" s="45"/>
    </row>
    <row r="45" spans="2:9" s="8" customFormat="1" ht="18" customHeight="1" x14ac:dyDescent="0.25">
      <c r="B45" s="13">
        <v>44909</v>
      </c>
      <c r="C45" s="41">
        <v>1332</v>
      </c>
      <c r="D45" s="41" t="s">
        <v>12</v>
      </c>
      <c r="E45" s="42" t="s">
        <v>55</v>
      </c>
      <c r="F45" s="40"/>
      <c r="G45" s="40">
        <f>+-119608.32+-73363.78+-16397.4</f>
        <v>-209369.5</v>
      </c>
      <c r="H45" s="16">
        <f t="shared" si="0"/>
        <v>17214737.989999991</v>
      </c>
      <c r="I45" s="45"/>
    </row>
    <row r="46" spans="2:9" s="8" customFormat="1" ht="18" customHeight="1" x14ac:dyDescent="0.25">
      <c r="B46" s="13">
        <v>44909</v>
      </c>
      <c r="C46" s="41">
        <v>1332</v>
      </c>
      <c r="D46" s="41" t="s">
        <v>11</v>
      </c>
      <c r="E46" s="42" t="s">
        <v>55</v>
      </c>
      <c r="F46" s="40"/>
      <c r="G46" s="40">
        <f>+-125270.65+-73467.25+-16420.53</f>
        <v>-215158.43</v>
      </c>
      <c r="H46" s="16">
        <f t="shared" si="0"/>
        <v>16999579.559999991</v>
      </c>
      <c r="I46" s="45"/>
    </row>
    <row r="47" spans="2:9" s="8" customFormat="1" ht="18" customHeight="1" x14ac:dyDescent="0.25">
      <c r="B47" s="13">
        <v>44909</v>
      </c>
      <c r="C47" s="41">
        <v>1332</v>
      </c>
      <c r="D47" s="41" t="s">
        <v>13</v>
      </c>
      <c r="E47" s="42" t="s">
        <v>55</v>
      </c>
      <c r="F47" s="40"/>
      <c r="G47" s="40">
        <f>+-17639.1+-11220.6+-2595.9</f>
        <v>-31455.599999999999</v>
      </c>
      <c r="H47" s="16">
        <f t="shared" si="0"/>
        <v>16968123.95999999</v>
      </c>
      <c r="I47" s="45"/>
    </row>
    <row r="48" spans="2:9" s="8" customFormat="1" ht="18" customHeight="1" x14ac:dyDescent="0.25">
      <c r="B48" s="13">
        <v>44909</v>
      </c>
      <c r="C48" s="41">
        <v>1334</v>
      </c>
      <c r="D48" s="41" t="s">
        <v>14</v>
      </c>
      <c r="E48" s="42" t="s">
        <v>55</v>
      </c>
      <c r="F48" s="40"/>
      <c r="G48" s="40">
        <f>+-198400+-33000+-33000</f>
        <v>-264400</v>
      </c>
      <c r="H48" s="16">
        <f t="shared" si="0"/>
        <v>16703723.95999999</v>
      </c>
      <c r="I48" s="45"/>
    </row>
    <row r="49" spans="2:9" s="8" customFormat="1" x14ac:dyDescent="0.25">
      <c r="B49" s="13">
        <v>44909</v>
      </c>
      <c r="C49" s="41">
        <v>1334</v>
      </c>
      <c r="D49" s="41" t="s">
        <v>12</v>
      </c>
      <c r="E49" s="42" t="s">
        <v>55</v>
      </c>
      <c r="F49" s="40"/>
      <c r="G49" s="40">
        <f>+-14066.56+-2339.7+-2339.7</f>
        <v>-18745.96</v>
      </c>
      <c r="H49" s="16">
        <f t="shared" si="0"/>
        <v>16684977.999999989</v>
      </c>
      <c r="I49" s="45"/>
    </row>
    <row r="50" spans="2:9" s="8" customFormat="1" x14ac:dyDescent="0.25">
      <c r="B50" s="13">
        <v>44909</v>
      </c>
      <c r="C50" s="41">
        <v>1334</v>
      </c>
      <c r="D50" s="41" t="s">
        <v>13</v>
      </c>
      <c r="E50" s="42" t="s">
        <v>55</v>
      </c>
      <c r="F50" s="40"/>
      <c r="G50" s="40">
        <f>+-2321.4+-396+-396</f>
        <v>-3113.4</v>
      </c>
      <c r="H50" s="16">
        <f t="shared" si="0"/>
        <v>16681864.599999988</v>
      </c>
      <c r="I50" s="45"/>
    </row>
    <row r="51" spans="2:9" s="8" customFormat="1" x14ac:dyDescent="0.25">
      <c r="B51" s="13">
        <v>44909</v>
      </c>
      <c r="C51" s="41">
        <v>1334</v>
      </c>
      <c r="D51" s="41" t="s">
        <v>11</v>
      </c>
      <c r="E51" s="42" t="s">
        <v>55</v>
      </c>
      <c r="F51" s="40"/>
      <c r="G51" s="40">
        <f>+-16429.4+-2343</f>
        <v>-18772.400000000001</v>
      </c>
      <c r="H51" s="16">
        <f t="shared" si="0"/>
        <v>16663092.199999988</v>
      </c>
      <c r="I51" s="45"/>
    </row>
    <row r="52" spans="2:9" s="8" customFormat="1" x14ac:dyDescent="0.25">
      <c r="B52" s="13">
        <v>44910</v>
      </c>
      <c r="C52" s="41">
        <v>1341</v>
      </c>
      <c r="D52" s="41" t="s">
        <v>138</v>
      </c>
      <c r="E52" s="42" t="s">
        <v>139</v>
      </c>
      <c r="F52" s="40"/>
      <c r="G52" s="40">
        <v>-1518</v>
      </c>
      <c r="H52" s="16">
        <f t="shared" si="0"/>
        <v>16661574.199999988</v>
      </c>
      <c r="I52" s="45"/>
    </row>
    <row r="53" spans="2:9" s="8" customFormat="1" ht="18" customHeight="1" x14ac:dyDescent="0.25">
      <c r="B53" s="13">
        <v>44911</v>
      </c>
      <c r="C53" s="41">
        <v>1353</v>
      </c>
      <c r="D53" s="41" t="s">
        <v>112</v>
      </c>
      <c r="E53" s="42" t="s">
        <v>113</v>
      </c>
      <c r="F53" s="40"/>
      <c r="G53" s="40">
        <v>-449998.9</v>
      </c>
      <c r="H53" s="16">
        <f t="shared" si="0"/>
        <v>16211575.299999988</v>
      </c>
      <c r="I53" s="45"/>
    </row>
    <row r="54" spans="2:9" s="8" customFormat="1" ht="18" customHeight="1" x14ac:dyDescent="0.25">
      <c r="B54" s="13">
        <v>44911</v>
      </c>
      <c r="C54" s="41">
        <v>1369</v>
      </c>
      <c r="D54" s="41" t="s">
        <v>16</v>
      </c>
      <c r="E54" s="42" t="s">
        <v>114</v>
      </c>
      <c r="F54" s="40"/>
      <c r="G54" s="40">
        <v>-63920.02</v>
      </c>
      <c r="H54" s="16">
        <f t="shared" si="0"/>
        <v>16147655.279999988</v>
      </c>
      <c r="I54" s="45"/>
    </row>
    <row r="55" spans="2:9" s="8" customFormat="1" ht="18" customHeight="1" x14ac:dyDescent="0.25">
      <c r="B55" s="13">
        <v>44915</v>
      </c>
      <c r="C55" s="41">
        <v>1385</v>
      </c>
      <c r="D55" s="41" t="s">
        <v>54</v>
      </c>
      <c r="E55" s="42" t="s">
        <v>40</v>
      </c>
      <c r="F55" s="40"/>
      <c r="G55" s="40">
        <v>-377916.18</v>
      </c>
      <c r="H55" s="16">
        <f t="shared" si="0"/>
        <v>15769739.099999988</v>
      </c>
      <c r="I55" s="45"/>
    </row>
    <row r="56" spans="2:9" s="8" customFormat="1" x14ac:dyDescent="0.25">
      <c r="B56" s="13">
        <v>44915</v>
      </c>
      <c r="C56" s="41">
        <v>1387</v>
      </c>
      <c r="D56" s="41" t="s">
        <v>15</v>
      </c>
      <c r="E56" s="42" t="s">
        <v>88</v>
      </c>
      <c r="F56" s="40"/>
      <c r="G56" s="40">
        <v>-53629.3</v>
      </c>
      <c r="H56" s="16">
        <f t="shared" si="0"/>
        <v>15716109.799999988</v>
      </c>
      <c r="I56" s="45"/>
    </row>
    <row r="57" spans="2:9" s="8" customFormat="1" x14ac:dyDescent="0.25">
      <c r="B57" s="13">
        <v>44916</v>
      </c>
      <c r="C57" s="41">
        <v>1391</v>
      </c>
      <c r="D57" s="41" t="s">
        <v>71</v>
      </c>
      <c r="E57" s="42" t="s">
        <v>85</v>
      </c>
      <c r="F57" s="40"/>
      <c r="G57" s="40">
        <v>-57915</v>
      </c>
      <c r="H57" s="16">
        <f t="shared" si="0"/>
        <v>15658194.799999988</v>
      </c>
      <c r="I57" s="45"/>
    </row>
    <row r="58" spans="2:9" s="8" customFormat="1" ht="31.5" x14ac:dyDescent="0.25">
      <c r="B58" s="13">
        <v>44916</v>
      </c>
      <c r="C58" s="41">
        <v>1392</v>
      </c>
      <c r="D58" s="41" t="s">
        <v>89</v>
      </c>
      <c r="E58" s="42" t="s">
        <v>115</v>
      </c>
      <c r="F58" s="40"/>
      <c r="G58" s="40">
        <v>-149860</v>
      </c>
      <c r="H58" s="16">
        <f t="shared" si="0"/>
        <v>15508334.799999988</v>
      </c>
      <c r="I58" s="45"/>
    </row>
    <row r="59" spans="2:9" s="8" customFormat="1" x14ac:dyDescent="0.25">
      <c r="B59" s="13">
        <v>44916</v>
      </c>
      <c r="C59" s="41">
        <v>1396</v>
      </c>
      <c r="D59" s="41" t="s">
        <v>69</v>
      </c>
      <c r="E59" s="42" t="s">
        <v>116</v>
      </c>
      <c r="F59" s="40"/>
      <c r="G59" s="40">
        <v>-45000</v>
      </c>
      <c r="H59" s="16">
        <f t="shared" si="0"/>
        <v>15463334.799999988</v>
      </c>
      <c r="I59" s="45"/>
    </row>
    <row r="60" spans="2:9" s="8" customFormat="1" x14ac:dyDescent="0.25">
      <c r="B60" s="13">
        <v>44916</v>
      </c>
      <c r="C60" s="41">
        <v>1399</v>
      </c>
      <c r="D60" s="41" t="s">
        <v>119</v>
      </c>
      <c r="E60" s="42" t="s">
        <v>120</v>
      </c>
      <c r="F60" s="40"/>
      <c r="G60" s="40">
        <v>-373532.54</v>
      </c>
      <c r="H60" s="16">
        <f t="shared" si="0"/>
        <v>15089802.259999989</v>
      </c>
      <c r="I60" s="45"/>
    </row>
    <row r="61" spans="2:9" s="8" customFormat="1" ht="18" customHeight="1" x14ac:dyDescent="0.25">
      <c r="B61" s="13">
        <v>44916</v>
      </c>
      <c r="C61" s="41">
        <v>1401</v>
      </c>
      <c r="D61" s="41" t="s">
        <v>89</v>
      </c>
      <c r="E61" s="52" t="s">
        <v>117</v>
      </c>
      <c r="F61" s="40"/>
      <c r="G61" s="40">
        <v>-108000</v>
      </c>
      <c r="H61" s="16">
        <f t="shared" si="0"/>
        <v>14981802.259999989</v>
      </c>
      <c r="I61" s="45"/>
    </row>
    <row r="62" spans="2:9" s="8" customFormat="1" ht="18" customHeight="1" x14ac:dyDescent="0.25">
      <c r="B62" s="13">
        <v>44917</v>
      </c>
      <c r="C62" s="41">
        <v>1403</v>
      </c>
      <c r="D62" s="41" t="s">
        <v>103</v>
      </c>
      <c r="E62" s="52" t="s">
        <v>118</v>
      </c>
      <c r="F62" s="40"/>
      <c r="G62" s="40">
        <v>-179360</v>
      </c>
      <c r="H62" s="16">
        <f t="shared" si="0"/>
        <v>14802442.259999989</v>
      </c>
      <c r="I62" s="45"/>
    </row>
    <row r="63" spans="2:9" s="8" customFormat="1" ht="18" customHeight="1" x14ac:dyDescent="0.25">
      <c r="B63" s="13">
        <v>44917</v>
      </c>
      <c r="C63" s="41">
        <v>1405</v>
      </c>
      <c r="D63" s="41" t="s">
        <v>16</v>
      </c>
      <c r="E63" s="49" t="s">
        <v>121</v>
      </c>
      <c r="F63" s="40"/>
      <c r="G63" s="40">
        <v>-190000</v>
      </c>
      <c r="H63" s="16">
        <f t="shared" si="0"/>
        <v>14612442.259999989</v>
      </c>
      <c r="I63" s="45"/>
    </row>
    <row r="64" spans="2:9" s="8" customFormat="1" ht="31.5" x14ac:dyDescent="0.25">
      <c r="B64" s="13">
        <v>44917</v>
      </c>
      <c r="C64" s="41">
        <v>1407</v>
      </c>
      <c r="D64" s="41" t="s">
        <v>122</v>
      </c>
      <c r="E64" s="49" t="s">
        <v>118</v>
      </c>
      <c r="F64" s="40"/>
      <c r="G64" s="40">
        <v>-178180</v>
      </c>
      <c r="H64" s="16">
        <f t="shared" si="0"/>
        <v>14434262.259999989</v>
      </c>
      <c r="I64" s="45"/>
    </row>
    <row r="65" spans="2:9" s="8" customFormat="1" x14ac:dyDescent="0.25">
      <c r="B65" s="13">
        <v>44921</v>
      </c>
      <c r="C65" s="41">
        <v>1416</v>
      </c>
      <c r="D65" s="41" t="s">
        <v>54</v>
      </c>
      <c r="E65" s="49" t="s">
        <v>40</v>
      </c>
      <c r="F65" s="40"/>
      <c r="G65" s="40">
        <v>-8707.2999999999993</v>
      </c>
      <c r="H65" s="16">
        <f t="shared" si="0"/>
        <v>14425554.959999988</v>
      </c>
      <c r="I65" s="45"/>
    </row>
    <row r="66" spans="2:9" s="8" customFormat="1" x14ac:dyDescent="0.25">
      <c r="B66" s="13">
        <v>44921</v>
      </c>
      <c r="C66" s="41">
        <v>1416</v>
      </c>
      <c r="D66" s="41" t="s">
        <v>72</v>
      </c>
      <c r="E66" s="49" t="s">
        <v>40</v>
      </c>
      <c r="F66" s="40"/>
      <c r="G66" s="40">
        <v>-14807</v>
      </c>
      <c r="H66" s="16">
        <f t="shared" si="0"/>
        <v>14410747.959999988</v>
      </c>
      <c r="I66" s="45"/>
    </row>
    <row r="67" spans="2:9" s="8" customFormat="1" x14ac:dyDescent="0.25">
      <c r="B67" s="13">
        <v>44921</v>
      </c>
      <c r="C67" s="41">
        <v>1419</v>
      </c>
      <c r="D67" s="41" t="s">
        <v>103</v>
      </c>
      <c r="E67" s="42" t="s">
        <v>94</v>
      </c>
      <c r="F67" s="40"/>
      <c r="G67" s="40">
        <v>-180540</v>
      </c>
      <c r="H67" s="16">
        <f t="shared" si="0"/>
        <v>14230207.959999988</v>
      </c>
      <c r="I67" s="45"/>
    </row>
    <row r="68" spans="2:9" s="8" customFormat="1" x14ac:dyDescent="0.25">
      <c r="B68" s="13">
        <v>44921</v>
      </c>
      <c r="C68" s="41">
        <v>1420</v>
      </c>
      <c r="D68" s="41" t="s">
        <v>123</v>
      </c>
      <c r="E68" s="42" t="s">
        <v>124</v>
      </c>
      <c r="F68" s="40"/>
      <c r="G68" s="40">
        <v>-588620.57999999996</v>
      </c>
      <c r="H68" s="16">
        <f t="shared" si="0"/>
        <v>13641587.379999988</v>
      </c>
      <c r="I68" s="45"/>
    </row>
    <row r="69" spans="2:9" s="8" customFormat="1" x14ac:dyDescent="0.25">
      <c r="B69" s="13">
        <v>44922</v>
      </c>
      <c r="C69" s="41">
        <v>1422</v>
      </c>
      <c r="D69" s="41" t="s">
        <v>62</v>
      </c>
      <c r="E69" s="42" t="s">
        <v>125</v>
      </c>
      <c r="F69" s="40"/>
      <c r="G69" s="40">
        <v>-57194.6</v>
      </c>
      <c r="H69" s="16">
        <f t="shared" si="0"/>
        <v>13584392.779999988</v>
      </c>
      <c r="I69" s="45"/>
    </row>
    <row r="70" spans="2:9" s="8" customFormat="1" x14ac:dyDescent="0.25">
      <c r="B70" s="13">
        <v>44922</v>
      </c>
      <c r="C70" s="41">
        <v>1422</v>
      </c>
      <c r="D70" s="41" t="s">
        <v>63</v>
      </c>
      <c r="E70" s="42" t="s">
        <v>125</v>
      </c>
      <c r="F70" s="40"/>
      <c r="G70" s="40">
        <v>-39015.519999999997</v>
      </c>
      <c r="H70" s="16">
        <f t="shared" si="0"/>
        <v>13545377.259999989</v>
      </c>
      <c r="I70" s="45"/>
    </row>
    <row r="71" spans="2:9" s="8" customFormat="1" x14ac:dyDescent="0.25">
      <c r="B71" s="13">
        <v>44922</v>
      </c>
      <c r="C71" s="41">
        <v>1422</v>
      </c>
      <c r="D71" s="41" t="s">
        <v>50</v>
      </c>
      <c r="E71" s="42" t="s">
        <v>125</v>
      </c>
      <c r="F71" s="40"/>
      <c r="G71" s="40">
        <v>-63277.5</v>
      </c>
      <c r="H71" s="16">
        <f t="shared" si="0"/>
        <v>13482099.759999989</v>
      </c>
      <c r="I71" s="45"/>
    </row>
    <row r="72" spans="2:9" s="8" customFormat="1" x14ac:dyDescent="0.25">
      <c r="B72" s="13">
        <v>44922</v>
      </c>
      <c r="C72" s="41">
        <v>1424</v>
      </c>
      <c r="D72" s="41" t="s">
        <v>126</v>
      </c>
      <c r="E72" s="42" t="s">
        <v>127</v>
      </c>
      <c r="F72" s="40"/>
      <c r="G72" s="40">
        <v>-180540</v>
      </c>
      <c r="H72" s="16">
        <f t="shared" si="0"/>
        <v>13301559.759999989</v>
      </c>
      <c r="I72" s="45"/>
    </row>
    <row r="73" spans="2:9" s="8" customFormat="1" x14ac:dyDescent="0.25">
      <c r="B73" s="13">
        <v>44922</v>
      </c>
      <c r="C73" s="41">
        <v>1426</v>
      </c>
      <c r="D73" s="41" t="s">
        <v>89</v>
      </c>
      <c r="E73" s="42" t="s">
        <v>90</v>
      </c>
      <c r="F73" s="40"/>
      <c r="G73" s="40">
        <v>-86140</v>
      </c>
      <c r="H73" s="16">
        <f t="shared" si="0"/>
        <v>13215419.759999989</v>
      </c>
      <c r="I73" s="45"/>
    </row>
    <row r="74" spans="2:9" s="8" customFormat="1" x14ac:dyDescent="0.25">
      <c r="B74" s="13">
        <v>44924</v>
      </c>
      <c r="C74" s="41">
        <v>1433</v>
      </c>
      <c r="D74" s="41" t="s">
        <v>128</v>
      </c>
      <c r="E74" s="42" t="s">
        <v>106</v>
      </c>
      <c r="F74" s="40"/>
      <c r="G74" s="40">
        <v>-192458</v>
      </c>
      <c r="H74" s="16">
        <f t="shared" si="0"/>
        <v>13022961.759999989</v>
      </c>
      <c r="I74" s="45"/>
    </row>
    <row r="75" spans="2:9" s="8" customFormat="1" x14ac:dyDescent="0.25">
      <c r="B75" s="13">
        <v>44924</v>
      </c>
      <c r="C75" s="41">
        <v>1433</v>
      </c>
      <c r="D75" s="41" t="s">
        <v>66</v>
      </c>
      <c r="E75" s="42" t="s">
        <v>106</v>
      </c>
      <c r="F75" s="40"/>
      <c r="G75" s="40">
        <v>-212400</v>
      </c>
      <c r="H75" s="16">
        <f t="shared" si="0"/>
        <v>12810561.759999989</v>
      </c>
      <c r="I75" s="45"/>
    </row>
    <row r="76" spans="2:9" s="8" customFormat="1" x14ac:dyDescent="0.25">
      <c r="B76" s="13">
        <v>44924</v>
      </c>
      <c r="C76" s="41">
        <v>1435</v>
      </c>
      <c r="D76" s="41" t="s">
        <v>103</v>
      </c>
      <c r="E76" s="42" t="s">
        <v>106</v>
      </c>
      <c r="F76" s="40"/>
      <c r="G76" s="40">
        <v>-165000</v>
      </c>
      <c r="H76" s="16">
        <f t="shared" si="0"/>
        <v>12645561.759999989</v>
      </c>
      <c r="I76" s="45"/>
    </row>
    <row r="77" spans="2:9" s="8" customFormat="1" x14ac:dyDescent="0.25">
      <c r="B77" s="13">
        <v>44925</v>
      </c>
      <c r="C77" s="41">
        <v>1444</v>
      </c>
      <c r="D77" s="41" t="s">
        <v>97</v>
      </c>
      <c r="E77" s="42" t="s">
        <v>140</v>
      </c>
      <c r="F77" s="40"/>
      <c r="G77" s="40">
        <v>-445577.13</v>
      </c>
      <c r="H77" s="16">
        <f t="shared" si="0"/>
        <v>12199984.629999988</v>
      </c>
      <c r="I77" s="45"/>
    </row>
    <row r="78" spans="2:9" s="8" customFormat="1" x14ac:dyDescent="0.25">
      <c r="B78" s="13">
        <v>44925</v>
      </c>
      <c r="C78" s="41">
        <v>1446</v>
      </c>
      <c r="D78" s="41" t="s">
        <v>122</v>
      </c>
      <c r="E78" s="42" t="s">
        <v>104</v>
      </c>
      <c r="F78" s="40"/>
      <c r="G78" s="40">
        <v>-832413.3</v>
      </c>
      <c r="H78" s="16">
        <f t="shared" si="0"/>
        <v>11367571.329999987</v>
      </c>
      <c r="I78" s="45"/>
    </row>
    <row r="79" spans="2:9" s="8" customFormat="1" x14ac:dyDescent="0.25">
      <c r="B79" s="13">
        <v>44925</v>
      </c>
      <c r="C79" s="41">
        <v>1448</v>
      </c>
      <c r="D79" s="41" t="s">
        <v>138</v>
      </c>
      <c r="E79" s="42" t="s">
        <v>106</v>
      </c>
      <c r="F79" s="40"/>
      <c r="G79" s="40">
        <v>-165067.57999999999</v>
      </c>
      <c r="H79" s="16">
        <f t="shared" si="0"/>
        <v>11202503.749999987</v>
      </c>
      <c r="I79" s="45"/>
    </row>
    <row r="80" spans="2:9" s="8" customFormat="1" x14ac:dyDescent="0.25">
      <c r="B80" s="13">
        <v>44903</v>
      </c>
      <c r="C80" s="41">
        <v>24326</v>
      </c>
      <c r="D80" s="41" t="s">
        <v>17</v>
      </c>
      <c r="E80" s="42" t="s">
        <v>77</v>
      </c>
      <c r="F80" s="40"/>
      <c r="G80" s="40">
        <v>-1900</v>
      </c>
      <c r="H80" s="16">
        <f t="shared" si="0"/>
        <v>11200603.749999987</v>
      </c>
      <c r="I80" s="45"/>
    </row>
    <row r="81" spans="2:9" s="8" customFormat="1" x14ac:dyDescent="0.25">
      <c r="B81" s="13">
        <v>44903</v>
      </c>
      <c r="C81" s="41">
        <v>24327</v>
      </c>
      <c r="D81" s="41" t="s">
        <v>17</v>
      </c>
      <c r="E81" s="42" t="s">
        <v>129</v>
      </c>
      <c r="F81" s="40"/>
      <c r="G81" s="40">
        <v>-1900</v>
      </c>
      <c r="H81" s="16">
        <f t="shared" si="0"/>
        <v>11198703.749999987</v>
      </c>
      <c r="I81" s="45"/>
    </row>
    <row r="82" spans="2:9" s="8" customFormat="1" x14ac:dyDescent="0.25">
      <c r="B82" s="13">
        <v>44903</v>
      </c>
      <c r="C82" s="41">
        <v>24328</v>
      </c>
      <c r="D82" s="41" t="s">
        <v>17</v>
      </c>
      <c r="E82" s="42" t="s">
        <v>80</v>
      </c>
      <c r="F82" s="40"/>
      <c r="G82" s="40">
        <v>-14250</v>
      </c>
      <c r="H82" s="16">
        <f t="shared" si="0"/>
        <v>11184453.749999987</v>
      </c>
      <c r="I82" s="45"/>
    </row>
    <row r="83" spans="2:9" s="8" customFormat="1" x14ac:dyDescent="0.25">
      <c r="B83" s="13">
        <v>44903</v>
      </c>
      <c r="C83" s="41">
        <v>24329</v>
      </c>
      <c r="D83" s="41" t="s">
        <v>17</v>
      </c>
      <c r="E83" s="42" t="s">
        <v>65</v>
      </c>
      <c r="F83" s="40"/>
      <c r="G83" s="40">
        <v>-1700</v>
      </c>
      <c r="H83" s="16">
        <f t="shared" si="0"/>
        <v>11182753.749999987</v>
      </c>
      <c r="I83" s="45"/>
    </row>
    <row r="84" spans="2:9" s="8" customFormat="1" x14ac:dyDescent="0.25">
      <c r="B84" s="13">
        <v>44903</v>
      </c>
      <c r="C84" s="41">
        <v>24330</v>
      </c>
      <c r="D84" s="41" t="s">
        <v>17</v>
      </c>
      <c r="E84" s="42" t="s">
        <v>74</v>
      </c>
      <c r="F84" s="40"/>
      <c r="G84" s="40">
        <v>-14250</v>
      </c>
      <c r="H84" s="16">
        <f t="shared" si="0"/>
        <v>11168503.749999987</v>
      </c>
      <c r="I84" s="45"/>
    </row>
    <row r="85" spans="2:9" s="8" customFormat="1" x14ac:dyDescent="0.25">
      <c r="B85" s="13">
        <v>44903</v>
      </c>
      <c r="C85" s="41">
        <v>24331</v>
      </c>
      <c r="D85" s="41" t="s">
        <v>17</v>
      </c>
      <c r="E85" s="42" t="s">
        <v>79</v>
      </c>
      <c r="F85" s="40"/>
      <c r="G85" s="40">
        <v>-14250</v>
      </c>
      <c r="H85" s="16">
        <f t="shared" si="0"/>
        <v>11154253.749999987</v>
      </c>
      <c r="I85" s="45"/>
    </row>
    <row r="86" spans="2:9" s="8" customFormat="1" x14ac:dyDescent="0.25">
      <c r="B86" s="13">
        <v>44903</v>
      </c>
      <c r="C86" s="41">
        <v>24332</v>
      </c>
      <c r="D86" s="41" t="s">
        <v>131</v>
      </c>
      <c r="E86" s="42" t="s">
        <v>130</v>
      </c>
      <c r="F86" s="40"/>
      <c r="G86" s="40">
        <v>0</v>
      </c>
      <c r="H86" s="16">
        <f t="shared" si="0"/>
        <v>11154253.749999987</v>
      </c>
      <c r="I86" s="45"/>
    </row>
    <row r="87" spans="2:9" s="8" customFormat="1" x14ac:dyDescent="0.25">
      <c r="B87" s="13">
        <v>44903</v>
      </c>
      <c r="C87" s="41">
        <v>24333</v>
      </c>
      <c r="D87" s="41" t="s">
        <v>131</v>
      </c>
      <c r="E87" s="42" t="s">
        <v>132</v>
      </c>
      <c r="F87" s="40"/>
      <c r="G87" s="40">
        <v>-36609.85</v>
      </c>
      <c r="H87" s="16">
        <f t="shared" si="0"/>
        <v>11117643.899999987</v>
      </c>
      <c r="I87" s="45"/>
    </row>
    <row r="88" spans="2:9" s="8" customFormat="1" x14ac:dyDescent="0.25">
      <c r="B88" s="13">
        <v>44903</v>
      </c>
      <c r="C88" s="41">
        <v>24334</v>
      </c>
      <c r="D88" s="41" t="s">
        <v>131</v>
      </c>
      <c r="E88" s="42" t="s">
        <v>132</v>
      </c>
      <c r="F88" s="40"/>
      <c r="G88" s="40">
        <v>-45156</v>
      </c>
      <c r="H88" s="16">
        <f t="shared" si="0"/>
        <v>11072487.899999987</v>
      </c>
      <c r="I88" s="45"/>
    </row>
    <row r="89" spans="2:9" s="8" customFormat="1" x14ac:dyDescent="0.25">
      <c r="B89" s="13">
        <v>44903</v>
      </c>
      <c r="C89" s="41">
        <v>24335</v>
      </c>
      <c r="D89" s="41" t="s">
        <v>17</v>
      </c>
      <c r="E89" s="42" t="s">
        <v>74</v>
      </c>
      <c r="F89" s="40"/>
      <c r="G89" s="40">
        <v>-14250</v>
      </c>
      <c r="H89" s="16">
        <f t="shared" si="0"/>
        <v>11058237.899999987</v>
      </c>
      <c r="I89" s="45"/>
    </row>
    <row r="90" spans="2:9" s="8" customFormat="1" x14ac:dyDescent="0.25">
      <c r="B90" s="13">
        <v>44903</v>
      </c>
      <c r="C90" s="41">
        <v>24336</v>
      </c>
      <c r="D90" s="41" t="s">
        <v>17</v>
      </c>
      <c r="E90" s="42" t="s">
        <v>79</v>
      </c>
      <c r="F90" s="40"/>
      <c r="G90" s="40">
        <v>-2750</v>
      </c>
      <c r="H90" s="16">
        <f t="shared" si="0"/>
        <v>11055487.899999987</v>
      </c>
      <c r="I90" s="45"/>
    </row>
    <row r="91" spans="2:9" s="8" customFormat="1" x14ac:dyDescent="0.25">
      <c r="B91" s="13">
        <v>44903</v>
      </c>
      <c r="C91" s="41">
        <v>24337</v>
      </c>
      <c r="D91" s="41" t="s">
        <v>17</v>
      </c>
      <c r="E91" s="42" t="s">
        <v>129</v>
      </c>
      <c r="F91" s="40"/>
      <c r="G91" s="40">
        <v>-1900</v>
      </c>
      <c r="H91" s="16">
        <f t="shared" si="0"/>
        <v>11053587.899999987</v>
      </c>
      <c r="I91" s="45"/>
    </row>
    <row r="92" spans="2:9" s="8" customFormat="1" x14ac:dyDescent="0.25">
      <c r="B92" s="13">
        <v>44903</v>
      </c>
      <c r="C92" s="41">
        <v>24338</v>
      </c>
      <c r="D92" s="41" t="s">
        <v>17</v>
      </c>
      <c r="E92" s="42" t="s">
        <v>65</v>
      </c>
      <c r="F92" s="40"/>
      <c r="G92" s="40">
        <v>-1700</v>
      </c>
      <c r="H92" s="16">
        <f t="shared" si="0"/>
        <v>11051887.899999987</v>
      </c>
      <c r="I92" s="45"/>
    </row>
    <row r="93" spans="2:9" s="8" customFormat="1" x14ac:dyDescent="0.25">
      <c r="B93" s="13">
        <v>44903</v>
      </c>
      <c r="C93" s="41">
        <v>24339</v>
      </c>
      <c r="D93" s="41" t="s">
        <v>17</v>
      </c>
      <c r="E93" s="42" t="s">
        <v>73</v>
      </c>
      <c r="F93" s="40"/>
      <c r="G93" s="40">
        <v>-10100</v>
      </c>
      <c r="H93" s="16">
        <f t="shared" si="0"/>
        <v>11041787.899999987</v>
      </c>
      <c r="I93" s="45"/>
    </row>
    <row r="94" spans="2:9" s="8" customFormat="1" x14ac:dyDescent="0.25">
      <c r="B94" s="13">
        <v>44903</v>
      </c>
      <c r="C94" s="41">
        <v>24340</v>
      </c>
      <c r="D94" s="41" t="s">
        <v>17</v>
      </c>
      <c r="E94" s="42" t="s">
        <v>64</v>
      </c>
      <c r="F94" s="40"/>
      <c r="G94" s="40">
        <v>-15350</v>
      </c>
      <c r="H94" s="16">
        <f t="shared" si="0"/>
        <v>11026437.899999987</v>
      </c>
      <c r="I94" s="45"/>
    </row>
    <row r="95" spans="2:9" s="8" customFormat="1" x14ac:dyDescent="0.25">
      <c r="B95" s="13">
        <v>44903</v>
      </c>
      <c r="C95" s="41">
        <v>24341</v>
      </c>
      <c r="D95" s="41" t="s">
        <v>75</v>
      </c>
      <c r="E95" s="42" t="s">
        <v>76</v>
      </c>
      <c r="F95" s="40"/>
      <c r="G95" s="40">
        <v>-10000</v>
      </c>
      <c r="H95" s="16">
        <f t="shared" si="0"/>
        <v>11016437.899999987</v>
      </c>
      <c r="I95" s="45"/>
    </row>
    <row r="96" spans="2:9" s="8" customFormat="1" x14ac:dyDescent="0.25">
      <c r="B96" s="13">
        <v>44903</v>
      </c>
      <c r="C96" s="41">
        <v>24342</v>
      </c>
      <c r="D96" s="41" t="s">
        <v>57</v>
      </c>
      <c r="E96" s="42" t="s">
        <v>56</v>
      </c>
      <c r="F96" s="40"/>
      <c r="G96" s="40">
        <v>-300</v>
      </c>
      <c r="H96" s="16">
        <f t="shared" si="0"/>
        <v>11016137.899999987</v>
      </c>
      <c r="I96" s="45"/>
    </row>
    <row r="97" spans="2:9" s="8" customFormat="1" x14ac:dyDescent="0.25">
      <c r="B97" s="13">
        <v>44903</v>
      </c>
      <c r="C97" s="41">
        <v>24342</v>
      </c>
      <c r="D97" s="41" t="s">
        <v>58</v>
      </c>
      <c r="E97" s="42" t="s">
        <v>56</v>
      </c>
      <c r="F97" s="40"/>
      <c r="G97" s="40">
        <v>-1500</v>
      </c>
      <c r="H97" s="16">
        <f t="shared" si="0"/>
        <v>11014637.899999987</v>
      </c>
      <c r="I97" s="45"/>
    </row>
    <row r="98" spans="2:9" s="8" customFormat="1" ht="18" customHeight="1" x14ac:dyDescent="0.25">
      <c r="B98" s="13">
        <v>44903</v>
      </c>
      <c r="C98" s="41">
        <v>24342</v>
      </c>
      <c r="D98" s="41" t="s">
        <v>16</v>
      </c>
      <c r="E98" s="42" t="s">
        <v>56</v>
      </c>
      <c r="F98" s="40"/>
      <c r="G98" s="40">
        <v>-400</v>
      </c>
      <c r="H98" s="16">
        <f t="shared" si="0"/>
        <v>11014237.899999987</v>
      </c>
      <c r="I98" s="45"/>
    </row>
    <row r="99" spans="2:9" s="8" customFormat="1" x14ac:dyDescent="0.25">
      <c r="B99" s="13">
        <v>44903</v>
      </c>
      <c r="C99" s="41">
        <v>24342</v>
      </c>
      <c r="D99" s="41" t="s">
        <v>16</v>
      </c>
      <c r="E99" s="42" t="s">
        <v>56</v>
      </c>
      <c r="F99" s="40"/>
      <c r="G99" s="40">
        <v>-2520</v>
      </c>
      <c r="H99" s="16">
        <f t="shared" si="0"/>
        <v>11011717.899999987</v>
      </c>
      <c r="I99" s="45"/>
    </row>
    <row r="100" spans="2:9" s="8" customFormat="1" ht="18" customHeight="1" x14ac:dyDescent="0.25">
      <c r="B100" s="13">
        <v>44903</v>
      </c>
      <c r="C100" s="41">
        <v>24342</v>
      </c>
      <c r="D100" s="41" t="s">
        <v>16</v>
      </c>
      <c r="E100" s="42" t="s">
        <v>56</v>
      </c>
      <c r="F100" s="40"/>
      <c r="G100" s="40">
        <v>-759</v>
      </c>
      <c r="H100" s="16">
        <f t="shared" si="0"/>
        <v>11010958.899999987</v>
      </c>
      <c r="I100" s="45"/>
    </row>
    <row r="101" spans="2:9" s="8" customFormat="1" ht="18" customHeight="1" x14ac:dyDescent="0.25">
      <c r="B101" s="13">
        <v>44903</v>
      </c>
      <c r="C101" s="41">
        <v>24342</v>
      </c>
      <c r="D101" s="41" t="s">
        <v>16</v>
      </c>
      <c r="E101" s="42" t="s">
        <v>56</v>
      </c>
      <c r="F101" s="40"/>
      <c r="G101" s="40">
        <v>-3923.8</v>
      </c>
      <c r="H101" s="16">
        <f t="shared" ref="H101:H164" si="1">+H100+F101+G101</f>
        <v>11007035.099999987</v>
      </c>
      <c r="I101" s="45"/>
    </row>
    <row r="102" spans="2:9" s="8" customFormat="1" ht="18" customHeight="1" x14ac:dyDescent="0.25">
      <c r="B102" s="13">
        <v>44903</v>
      </c>
      <c r="C102" s="41">
        <v>24342</v>
      </c>
      <c r="D102" s="41" t="s">
        <v>16</v>
      </c>
      <c r="E102" s="42" t="s">
        <v>56</v>
      </c>
      <c r="F102" s="40"/>
      <c r="G102" s="40">
        <v>-270</v>
      </c>
      <c r="H102" s="16">
        <f t="shared" si="1"/>
        <v>11006765.099999987</v>
      </c>
      <c r="I102" s="45"/>
    </row>
    <row r="103" spans="2:9" s="8" customFormat="1" ht="18" customHeight="1" x14ac:dyDescent="0.25">
      <c r="B103" s="13">
        <v>44903</v>
      </c>
      <c r="C103" s="41">
        <v>24342</v>
      </c>
      <c r="D103" s="41" t="s">
        <v>16</v>
      </c>
      <c r="E103" s="42" t="s">
        <v>56</v>
      </c>
      <c r="F103" s="40"/>
      <c r="G103" s="40">
        <v>-4000</v>
      </c>
      <c r="H103" s="16">
        <f t="shared" si="1"/>
        <v>11002765.099999987</v>
      </c>
      <c r="I103" s="45"/>
    </row>
    <row r="104" spans="2:9" s="8" customFormat="1" ht="18" customHeight="1" x14ac:dyDescent="0.25">
      <c r="B104" s="13">
        <v>44903</v>
      </c>
      <c r="C104" s="41">
        <v>24342</v>
      </c>
      <c r="D104" s="41" t="s">
        <v>51</v>
      </c>
      <c r="E104" s="42" t="s">
        <v>56</v>
      </c>
      <c r="F104" s="40"/>
      <c r="G104" s="40">
        <v>-950</v>
      </c>
      <c r="H104" s="16">
        <f t="shared" si="1"/>
        <v>11001815.099999987</v>
      </c>
      <c r="I104" s="45"/>
    </row>
    <row r="105" spans="2:9" s="8" customFormat="1" ht="18" customHeight="1" x14ac:dyDescent="0.25">
      <c r="B105" s="13">
        <v>44903</v>
      </c>
      <c r="C105" s="41">
        <v>24342</v>
      </c>
      <c r="D105" s="41" t="s">
        <v>61</v>
      </c>
      <c r="E105" s="42" t="s">
        <v>56</v>
      </c>
      <c r="F105" s="40"/>
      <c r="G105" s="40">
        <v>-1770</v>
      </c>
      <c r="H105" s="16">
        <f t="shared" si="1"/>
        <v>11000045.099999987</v>
      </c>
      <c r="I105" s="45"/>
    </row>
    <row r="106" spans="2:9" s="8" customFormat="1" ht="18" customHeight="1" x14ac:dyDescent="0.25">
      <c r="B106" s="13">
        <v>44903</v>
      </c>
      <c r="C106" s="41">
        <v>24342</v>
      </c>
      <c r="D106" s="41" t="s">
        <v>61</v>
      </c>
      <c r="E106" s="42" t="s">
        <v>56</v>
      </c>
      <c r="F106" s="40"/>
      <c r="G106" s="40">
        <v>-1640</v>
      </c>
      <c r="H106" s="16">
        <f t="shared" si="1"/>
        <v>10998405.099999987</v>
      </c>
      <c r="I106" s="45"/>
    </row>
    <row r="107" spans="2:9" s="8" customFormat="1" ht="18" customHeight="1" x14ac:dyDescent="0.25">
      <c r="B107" s="13">
        <v>44903</v>
      </c>
      <c r="C107" s="41">
        <v>24342</v>
      </c>
      <c r="D107" s="41" t="s">
        <v>133</v>
      </c>
      <c r="E107" s="42" t="s">
        <v>56</v>
      </c>
      <c r="F107" s="40"/>
      <c r="G107" s="40">
        <v>-1000</v>
      </c>
      <c r="H107" s="16">
        <f t="shared" si="1"/>
        <v>10997405.099999987</v>
      </c>
      <c r="I107" s="45"/>
    </row>
    <row r="108" spans="2:9" s="8" customFormat="1" ht="18" customHeight="1" x14ac:dyDescent="0.25">
      <c r="B108" s="13">
        <v>44903</v>
      </c>
      <c r="C108" s="41">
        <v>24342</v>
      </c>
      <c r="D108" s="41" t="s">
        <v>60</v>
      </c>
      <c r="E108" s="42" t="s">
        <v>56</v>
      </c>
      <c r="F108" s="40"/>
      <c r="G108" s="40">
        <v>-480</v>
      </c>
      <c r="H108" s="16">
        <f t="shared" si="1"/>
        <v>10996925.099999987</v>
      </c>
      <c r="I108" s="45"/>
    </row>
    <row r="109" spans="2:9" s="8" customFormat="1" ht="20.25" customHeight="1" x14ac:dyDescent="0.25">
      <c r="B109" s="13">
        <v>44903</v>
      </c>
      <c r="C109" s="41">
        <v>24342</v>
      </c>
      <c r="D109" s="41" t="s">
        <v>17</v>
      </c>
      <c r="E109" s="42" t="s">
        <v>56</v>
      </c>
      <c r="F109" s="40"/>
      <c r="G109" s="40">
        <v>-1750</v>
      </c>
      <c r="H109" s="16">
        <f t="shared" si="1"/>
        <v>10995175.099999987</v>
      </c>
      <c r="I109" s="45"/>
    </row>
    <row r="110" spans="2:9" s="8" customFormat="1" ht="18" customHeight="1" x14ac:dyDescent="0.25">
      <c r="B110" s="13">
        <v>44903</v>
      </c>
      <c r="C110" s="41">
        <v>24342</v>
      </c>
      <c r="D110" s="41" t="s">
        <v>17</v>
      </c>
      <c r="E110" s="42" t="s">
        <v>56</v>
      </c>
      <c r="F110" s="40"/>
      <c r="G110" s="40">
        <v>-1200</v>
      </c>
      <c r="H110" s="16">
        <f t="shared" si="1"/>
        <v>10993975.099999987</v>
      </c>
      <c r="I110" s="45"/>
    </row>
    <row r="111" spans="2:9" s="8" customFormat="1" ht="18" customHeight="1" x14ac:dyDescent="0.25">
      <c r="B111" s="13">
        <v>44903</v>
      </c>
      <c r="C111" s="41">
        <v>24342</v>
      </c>
      <c r="D111" s="41" t="s">
        <v>17</v>
      </c>
      <c r="E111" s="42" t="s">
        <v>56</v>
      </c>
      <c r="F111" s="40"/>
      <c r="G111" s="40">
        <v>-1200</v>
      </c>
      <c r="H111" s="16">
        <f t="shared" si="1"/>
        <v>10992775.099999987</v>
      </c>
      <c r="I111" s="45"/>
    </row>
    <row r="112" spans="2:9" s="8" customFormat="1" ht="18" customHeight="1" x14ac:dyDescent="0.25">
      <c r="B112" s="13">
        <v>44903</v>
      </c>
      <c r="C112" s="41">
        <v>24342</v>
      </c>
      <c r="D112" s="41" t="s">
        <v>17</v>
      </c>
      <c r="E112" s="42" t="s">
        <v>56</v>
      </c>
      <c r="F112" s="40"/>
      <c r="G112" s="40">
        <v>-1200</v>
      </c>
      <c r="H112" s="16">
        <f t="shared" si="1"/>
        <v>10991575.099999987</v>
      </c>
      <c r="I112" s="45"/>
    </row>
    <row r="113" spans="2:9" s="8" customFormat="1" ht="18" customHeight="1" x14ac:dyDescent="0.25">
      <c r="B113" s="13">
        <v>44903</v>
      </c>
      <c r="C113" s="41">
        <v>24342</v>
      </c>
      <c r="D113" s="41" t="s">
        <v>17</v>
      </c>
      <c r="E113" s="42" t="s">
        <v>56</v>
      </c>
      <c r="F113" s="40"/>
      <c r="G113" s="40">
        <v>-1100</v>
      </c>
      <c r="H113" s="16">
        <f t="shared" si="1"/>
        <v>10990475.099999987</v>
      </c>
      <c r="I113" s="45"/>
    </row>
    <row r="114" spans="2:9" s="8" customFormat="1" ht="18" customHeight="1" x14ac:dyDescent="0.25">
      <c r="B114" s="13">
        <v>44903</v>
      </c>
      <c r="C114" s="41">
        <v>24342</v>
      </c>
      <c r="D114" s="41" t="s">
        <v>17</v>
      </c>
      <c r="E114" s="42" t="s">
        <v>56</v>
      </c>
      <c r="F114" s="40"/>
      <c r="G114" s="40">
        <v>-1750</v>
      </c>
      <c r="H114" s="16">
        <f t="shared" si="1"/>
        <v>10988725.099999987</v>
      </c>
      <c r="I114" s="45"/>
    </row>
    <row r="115" spans="2:9" s="8" customFormat="1" ht="18" customHeight="1" x14ac:dyDescent="0.25">
      <c r="B115" s="13">
        <v>44903</v>
      </c>
      <c r="C115" s="41">
        <v>24342</v>
      </c>
      <c r="D115" s="41" t="s">
        <v>17</v>
      </c>
      <c r="E115" s="42" t="s">
        <v>56</v>
      </c>
      <c r="F115" s="40"/>
      <c r="G115" s="40">
        <v>-1200</v>
      </c>
      <c r="H115" s="16">
        <f t="shared" si="1"/>
        <v>10987525.099999987</v>
      </c>
      <c r="I115" s="45"/>
    </row>
    <row r="116" spans="2:9" s="8" customFormat="1" ht="18" customHeight="1" x14ac:dyDescent="0.25">
      <c r="B116" s="13">
        <v>44903</v>
      </c>
      <c r="C116" s="41">
        <v>24342</v>
      </c>
      <c r="D116" s="41" t="s">
        <v>17</v>
      </c>
      <c r="E116" s="42" t="s">
        <v>56</v>
      </c>
      <c r="F116" s="40"/>
      <c r="G116" s="40">
        <v>-1100</v>
      </c>
      <c r="H116" s="16">
        <f t="shared" si="1"/>
        <v>10986425.099999987</v>
      </c>
      <c r="I116" s="45"/>
    </row>
    <row r="117" spans="2:9" s="8" customFormat="1" ht="18" customHeight="1" x14ac:dyDescent="0.25">
      <c r="B117" s="13">
        <v>44903</v>
      </c>
      <c r="C117" s="41">
        <v>24342</v>
      </c>
      <c r="D117" s="41" t="s">
        <v>17</v>
      </c>
      <c r="E117" s="42" t="s">
        <v>56</v>
      </c>
      <c r="F117" s="40"/>
      <c r="G117" s="40">
        <v>-1200</v>
      </c>
      <c r="H117" s="16">
        <f t="shared" si="1"/>
        <v>10985225.099999987</v>
      </c>
      <c r="I117" s="45"/>
    </row>
    <row r="118" spans="2:9" s="8" customFormat="1" ht="18" customHeight="1" x14ac:dyDescent="0.25">
      <c r="B118" s="13">
        <v>44907</v>
      </c>
      <c r="C118" s="41">
        <v>24343</v>
      </c>
      <c r="D118" s="41" t="s">
        <v>17</v>
      </c>
      <c r="E118" s="42" t="s">
        <v>80</v>
      </c>
      <c r="F118" s="40"/>
      <c r="G118" s="40">
        <v>-14250</v>
      </c>
      <c r="H118" s="16">
        <f t="shared" si="1"/>
        <v>10970975.099999987</v>
      </c>
      <c r="I118" s="45"/>
    </row>
    <row r="119" spans="2:9" s="8" customFormat="1" ht="18" customHeight="1" x14ac:dyDescent="0.25">
      <c r="B119" s="13">
        <v>44907</v>
      </c>
      <c r="C119" s="41">
        <v>24344</v>
      </c>
      <c r="D119" s="41" t="s">
        <v>17</v>
      </c>
      <c r="E119" s="42" t="s">
        <v>74</v>
      </c>
      <c r="F119" s="40"/>
      <c r="G119" s="40">
        <v>-14250</v>
      </c>
      <c r="H119" s="16">
        <f t="shared" si="1"/>
        <v>10956725.099999987</v>
      </c>
      <c r="I119" s="45"/>
    </row>
    <row r="120" spans="2:9" s="8" customFormat="1" ht="18" customHeight="1" x14ac:dyDescent="0.25">
      <c r="B120" s="13">
        <v>44907</v>
      </c>
      <c r="C120" s="41">
        <v>24345</v>
      </c>
      <c r="D120" s="41" t="s">
        <v>17</v>
      </c>
      <c r="E120" s="42" t="s">
        <v>73</v>
      </c>
      <c r="F120" s="40"/>
      <c r="G120" s="40">
        <v>-10100</v>
      </c>
      <c r="H120" s="16">
        <f t="shared" si="1"/>
        <v>10946625.099999987</v>
      </c>
      <c r="I120" s="45"/>
    </row>
    <row r="121" spans="2:9" s="8" customFormat="1" ht="18" customHeight="1" x14ac:dyDescent="0.25">
      <c r="B121" s="13">
        <v>44907</v>
      </c>
      <c r="C121" s="41">
        <v>24346</v>
      </c>
      <c r="D121" s="41" t="s">
        <v>17</v>
      </c>
      <c r="E121" s="42" t="s">
        <v>79</v>
      </c>
      <c r="F121" s="40"/>
      <c r="G121" s="40">
        <v>-14250</v>
      </c>
      <c r="H121" s="16">
        <f t="shared" si="1"/>
        <v>10932375.099999987</v>
      </c>
      <c r="I121" s="45"/>
    </row>
    <row r="122" spans="2:9" s="8" customFormat="1" ht="18" customHeight="1" x14ac:dyDescent="0.25">
      <c r="B122" s="13">
        <v>44907</v>
      </c>
      <c r="C122" s="41">
        <v>24347</v>
      </c>
      <c r="D122" s="41" t="s">
        <v>17</v>
      </c>
      <c r="E122" s="42" t="s">
        <v>65</v>
      </c>
      <c r="F122" s="40"/>
      <c r="G122" s="40">
        <v>-1700</v>
      </c>
      <c r="H122" s="16">
        <f t="shared" si="1"/>
        <v>10930675.099999987</v>
      </c>
      <c r="I122" s="45"/>
    </row>
    <row r="123" spans="2:9" s="8" customFormat="1" ht="18" customHeight="1" x14ac:dyDescent="0.25">
      <c r="B123" s="13">
        <v>44907</v>
      </c>
      <c r="C123" s="41">
        <v>24348</v>
      </c>
      <c r="D123" s="41" t="s">
        <v>17</v>
      </c>
      <c r="E123" s="42" t="s">
        <v>129</v>
      </c>
      <c r="F123" s="40"/>
      <c r="G123" s="40">
        <v>-1900</v>
      </c>
      <c r="H123" s="16">
        <f t="shared" si="1"/>
        <v>10928775.099999987</v>
      </c>
      <c r="I123" s="45"/>
    </row>
    <row r="124" spans="2:9" s="8" customFormat="1" ht="18" customHeight="1" x14ac:dyDescent="0.25">
      <c r="B124" s="13">
        <v>44907</v>
      </c>
      <c r="C124" s="41">
        <v>24349</v>
      </c>
      <c r="D124" s="41" t="s">
        <v>17</v>
      </c>
      <c r="E124" s="42" t="s">
        <v>77</v>
      </c>
      <c r="F124" s="40"/>
      <c r="G124" s="40">
        <v>-1900</v>
      </c>
      <c r="H124" s="16">
        <f t="shared" si="1"/>
        <v>10926875.099999987</v>
      </c>
      <c r="I124" s="45"/>
    </row>
    <row r="125" spans="2:9" s="8" customFormat="1" ht="18" customHeight="1" x14ac:dyDescent="0.25">
      <c r="B125" s="13">
        <v>44907</v>
      </c>
      <c r="C125" s="41">
        <v>24350</v>
      </c>
      <c r="D125" s="41" t="s">
        <v>17</v>
      </c>
      <c r="E125" s="42" t="s">
        <v>130</v>
      </c>
      <c r="F125" s="40"/>
      <c r="G125" s="40">
        <v>0</v>
      </c>
      <c r="H125" s="16">
        <f t="shared" si="1"/>
        <v>10926875.099999987</v>
      </c>
      <c r="I125" s="45"/>
    </row>
    <row r="126" spans="2:9" s="8" customFormat="1" ht="18" customHeight="1" x14ac:dyDescent="0.25">
      <c r="B126" s="13">
        <v>44907</v>
      </c>
      <c r="C126" s="41">
        <v>24351</v>
      </c>
      <c r="D126" s="41" t="s">
        <v>17</v>
      </c>
      <c r="E126" s="42" t="s">
        <v>134</v>
      </c>
      <c r="F126" s="40"/>
      <c r="G126" s="40">
        <v>-11650</v>
      </c>
      <c r="H126" s="16">
        <f t="shared" si="1"/>
        <v>10915225.099999987</v>
      </c>
      <c r="I126" s="45"/>
    </row>
    <row r="127" spans="2:9" s="8" customFormat="1" ht="18" customHeight="1" x14ac:dyDescent="0.25">
      <c r="B127" s="13">
        <v>44916</v>
      </c>
      <c r="C127" s="41">
        <v>24352</v>
      </c>
      <c r="D127" s="41" t="s">
        <v>81</v>
      </c>
      <c r="E127" s="42" t="s">
        <v>56</v>
      </c>
      <c r="F127" s="40"/>
      <c r="G127" s="40">
        <v>-450</v>
      </c>
      <c r="H127" s="16">
        <f t="shared" si="1"/>
        <v>10914775.099999987</v>
      </c>
      <c r="I127" s="45"/>
    </row>
    <row r="128" spans="2:9" s="8" customFormat="1" ht="18" customHeight="1" x14ac:dyDescent="0.25">
      <c r="B128" s="13">
        <v>44916</v>
      </c>
      <c r="C128" s="41">
        <v>24352</v>
      </c>
      <c r="D128" s="41" t="s">
        <v>81</v>
      </c>
      <c r="E128" s="42" t="s">
        <v>56</v>
      </c>
      <c r="F128" s="40"/>
      <c r="G128" s="40">
        <v>-200</v>
      </c>
      <c r="H128" s="16">
        <f t="shared" si="1"/>
        <v>10914575.099999987</v>
      </c>
      <c r="I128" s="45"/>
    </row>
    <row r="129" spans="2:9" s="8" customFormat="1" ht="18" customHeight="1" x14ac:dyDescent="0.25">
      <c r="B129" s="13">
        <v>44916</v>
      </c>
      <c r="C129" s="41">
        <v>24352</v>
      </c>
      <c r="D129" s="41" t="s">
        <v>81</v>
      </c>
      <c r="E129" s="42" t="s">
        <v>56</v>
      </c>
      <c r="F129" s="40"/>
      <c r="G129" s="40">
        <v>-4000</v>
      </c>
      <c r="H129" s="16">
        <f t="shared" si="1"/>
        <v>10910575.099999987</v>
      </c>
      <c r="I129" s="45"/>
    </row>
    <row r="130" spans="2:9" s="8" customFormat="1" ht="18" customHeight="1" x14ac:dyDescent="0.25">
      <c r="B130" s="13">
        <v>44916</v>
      </c>
      <c r="C130" s="41">
        <v>24352</v>
      </c>
      <c r="D130" s="41" t="s">
        <v>16</v>
      </c>
      <c r="E130" s="42" t="s">
        <v>56</v>
      </c>
      <c r="F130" s="40"/>
      <c r="G130" s="40">
        <v>-500</v>
      </c>
      <c r="H130" s="16">
        <f t="shared" si="1"/>
        <v>10910075.099999987</v>
      </c>
      <c r="I130" s="45"/>
    </row>
    <row r="131" spans="2:9" s="8" customFormat="1" ht="18" customHeight="1" x14ac:dyDescent="0.25">
      <c r="B131" s="13">
        <v>44916</v>
      </c>
      <c r="C131" s="41">
        <v>24352</v>
      </c>
      <c r="D131" s="41" t="s">
        <v>16</v>
      </c>
      <c r="E131" s="42" t="s">
        <v>56</v>
      </c>
      <c r="F131" s="40"/>
      <c r="G131" s="40">
        <v>-2160</v>
      </c>
      <c r="H131" s="16">
        <f t="shared" si="1"/>
        <v>10907915.099999987</v>
      </c>
      <c r="I131" s="45"/>
    </row>
    <row r="132" spans="2:9" s="8" customFormat="1" ht="18" customHeight="1" x14ac:dyDescent="0.25">
      <c r="B132" s="13">
        <v>44916</v>
      </c>
      <c r="C132" s="41">
        <v>24352</v>
      </c>
      <c r="D132" s="41" t="s">
        <v>16</v>
      </c>
      <c r="E132" s="42" t="s">
        <v>56</v>
      </c>
      <c r="F132" s="40"/>
      <c r="G132" s="40">
        <v>-500</v>
      </c>
      <c r="H132" s="16">
        <f t="shared" si="1"/>
        <v>10907415.099999987</v>
      </c>
      <c r="I132" s="45"/>
    </row>
    <row r="133" spans="2:9" s="8" customFormat="1" ht="18" customHeight="1" x14ac:dyDescent="0.25">
      <c r="B133" s="13">
        <v>44916</v>
      </c>
      <c r="C133" s="41">
        <v>24352</v>
      </c>
      <c r="D133" s="41" t="s">
        <v>71</v>
      </c>
      <c r="E133" s="42" t="s">
        <v>56</v>
      </c>
      <c r="F133" s="40"/>
      <c r="G133" s="40">
        <v>-4000</v>
      </c>
      <c r="H133" s="16">
        <f t="shared" si="1"/>
        <v>10903415.099999987</v>
      </c>
      <c r="I133" s="45"/>
    </row>
    <row r="134" spans="2:9" s="8" customFormat="1" ht="18" customHeight="1" x14ac:dyDescent="0.25">
      <c r="B134" s="13">
        <v>44916</v>
      </c>
      <c r="C134" s="41">
        <v>24352</v>
      </c>
      <c r="D134" s="41" t="s">
        <v>78</v>
      </c>
      <c r="E134" s="42" t="s">
        <v>56</v>
      </c>
      <c r="F134" s="40"/>
      <c r="G134" s="40">
        <v>-3000</v>
      </c>
      <c r="H134" s="16">
        <f t="shared" si="1"/>
        <v>10900415.099999987</v>
      </c>
      <c r="I134" s="45"/>
    </row>
    <row r="135" spans="2:9" s="8" customFormat="1" ht="18" customHeight="1" x14ac:dyDescent="0.25">
      <c r="B135" s="13">
        <v>44916</v>
      </c>
      <c r="C135" s="41">
        <v>24352</v>
      </c>
      <c r="D135" s="41" t="s">
        <v>67</v>
      </c>
      <c r="E135" s="42" t="s">
        <v>56</v>
      </c>
      <c r="F135" s="40"/>
      <c r="G135" s="40">
        <v>-100</v>
      </c>
      <c r="H135" s="16">
        <f t="shared" si="1"/>
        <v>10900315.099999987</v>
      </c>
      <c r="I135" s="45"/>
    </row>
    <row r="136" spans="2:9" s="8" customFormat="1" ht="18" customHeight="1" x14ac:dyDescent="0.25">
      <c r="B136" s="13">
        <v>44916</v>
      </c>
      <c r="C136" s="41">
        <v>24352</v>
      </c>
      <c r="D136" s="41" t="s">
        <v>135</v>
      </c>
      <c r="E136" s="42" t="s">
        <v>56</v>
      </c>
      <c r="F136" s="40"/>
      <c r="G136" s="40">
        <v>-2124</v>
      </c>
      <c r="H136" s="16">
        <f t="shared" si="1"/>
        <v>10898191.099999987</v>
      </c>
      <c r="I136" s="45"/>
    </row>
    <row r="137" spans="2:9" s="8" customFormat="1" ht="18" customHeight="1" x14ac:dyDescent="0.25">
      <c r="B137" s="13">
        <v>44916</v>
      </c>
      <c r="C137" s="41">
        <v>24352</v>
      </c>
      <c r="D137" s="41" t="s">
        <v>51</v>
      </c>
      <c r="E137" s="42" t="s">
        <v>56</v>
      </c>
      <c r="F137" s="40"/>
      <c r="G137" s="40">
        <v>-3375</v>
      </c>
      <c r="H137" s="16">
        <f t="shared" si="1"/>
        <v>10894816.099999987</v>
      </c>
      <c r="I137" s="45"/>
    </row>
    <row r="138" spans="2:9" s="8" customFormat="1" ht="18" customHeight="1" x14ac:dyDescent="0.25">
      <c r="B138" s="13">
        <v>44916</v>
      </c>
      <c r="C138" s="41">
        <v>24352</v>
      </c>
      <c r="D138" s="41" t="s">
        <v>51</v>
      </c>
      <c r="E138" s="42" t="s">
        <v>56</v>
      </c>
      <c r="F138" s="40"/>
      <c r="G138" s="40">
        <v>-250</v>
      </c>
      <c r="H138" s="16">
        <f t="shared" si="1"/>
        <v>10894566.099999987</v>
      </c>
      <c r="I138" s="45"/>
    </row>
    <row r="139" spans="2:9" s="8" customFormat="1" ht="18" customHeight="1" x14ac:dyDescent="0.25">
      <c r="B139" s="13">
        <v>44916</v>
      </c>
      <c r="C139" s="41">
        <v>24352</v>
      </c>
      <c r="D139" s="41" t="s">
        <v>62</v>
      </c>
      <c r="E139" s="42" t="s">
        <v>56</v>
      </c>
      <c r="F139" s="40"/>
      <c r="G139" s="40">
        <v>-1999.32</v>
      </c>
      <c r="H139" s="16">
        <f t="shared" si="1"/>
        <v>10892566.779999986</v>
      </c>
      <c r="I139" s="45"/>
    </row>
    <row r="140" spans="2:9" s="8" customFormat="1" ht="18" customHeight="1" x14ac:dyDescent="0.25">
      <c r="B140" s="13">
        <v>44916</v>
      </c>
      <c r="C140" s="41">
        <v>24352</v>
      </c>
      <c r="D140" s="41" t="s">
        <v>66</v>
      </c>
      <c r="E140" s="42" t="s">
        <v>56</v>
      </c>
      <c r="F140" s="40"/>
      <c r="G140" s="40">
        <v>-960</v>
      </c>
      <c r="H140" s="16">
        <f t="shared" si="1"/>
        <v>10891606.779999986</v>
      </c>
      <c r="I140" s="45"/>
    </row>
    <row r="141" spans="2:9" s="8" customFormat="1" ht="18" customHeight="1" x14ac:dyDescent="0.25">
      <c r="B141" s="13">
        <v>44916</v>
      </c>
      <c r="C141" s="41">
        <v>24352</v>
      </c>
      <c r="D141" s="41" t="s">
        <v>60</v>
      </c>
      <c r="E141" s="42" t="s">
        <v>56</v>
      </c>
      <c r="F141" s="40"/>
      <c r="G141" s="40">
        <v>-100</v>
      </c>
      <c r="H141" s="16">
        <f t="shared" si="1"/>
        <v>10891506.779999986</v>
      </c>
      <c r="I141" s="45"/>
    </row>
    <row r="142" spans="2:9" s="8" customFormat="1" ht="18" customHeight="1" x14ac:dyDescent="0.25">
      <c r="B142" s="13">
        <v>44916</v>
      </c>
      <c r="C142" s="41">
        <v>24352</v>
      </c>
      <c r="D142" s="41" t="s">
        <v>17</v>
      </c>
      <c r="E142" s="42" t="s">
        <v>56</v>
      </c>
      <c r="F142" s="40"/>
      <c r="G142" s="40">
        <v>-1100</v>
      </c>
      <c r="H142" s="16">
        <f t="shared" si="1"/>
        <v>10890406.779999986</v>
      </c>
      <c r="I142" s="45"/>
    </row>
    <row r="143" spans="2:9" s="8" customFormat="1" ht="18" customHeight="1" x14ac:dyDescent="0.25">
      <c r="B143" s="13">
        <v>44916</v>
      </c>
      <c r="C143" s="41">
        <v>24352</v>
      </c>
      <c r="D143" s="41" t="s">
        <v>17</v>
      </c>
      <c r="E143" s="42" t="s">
        <v>56</v>
      </c>
      <c r="F143" s="40"/>
      <c r="G143" s="40">
        <v>-1750</v>
      </c>
      <c r="H143" s="16">
        <f t="shared" si="1"/>
        <v>10888656.779999986</v>
      </c>
      <c r="I143" s="45"/>
    </row>
    <row r="144" spans="2:9" s="8" customFormat="1" ht="18" customHeight="1" x14ac:dyDescent="0.25">
      <c r="B144" s="13">
        <v>44916</v>
      </c>
      <c r="C144" s="41">
        <v>24352</v>
      </c>
      <c r="D144" s="41" t="s">
        <v>17</v>
      </c>
      <c r="E144" s="42" t="s">
        <v>56</v>
      </c>
      <c r="F144" s="40"/>
      <c r="G144" s="40">
        <v>-1200</v>
      </c>
      <c r="H144" s="16">
        <f t="shared" si="1"/>
        <v>10887456.779999986</v>
      </c>
      <c r="I144" s="45"/>
    </row>
    <row r="145" spans="2:9" s="8" customFormat="1" ht="18" customHeight="1" x14ac:dyDescent="0.25">
      <c r="B145" s="13">
        <v>44916</v>
      </c>
      <c r="C145" s="41">
        <v>24352</v>
      </c>
      <c r="D145" s="41" t="s">
        <v>17</v>
      </c>
      <c r="E145" s="42" t="s">
        <v>56</v>
      </c>
      <c r="F145" s="40"/>
      <c r="G145" s="40">
        <v>-1200</v>
      </c>
      <c r="H145" s="16">
        <f t="shared" si="1"/>
        <v>10886256.779999986</v>
      </c>
      <c r="I145" s="45"/>
    </row>
    <row r="146" spans="2:9" s="8" customFormat="1" ht="18" customHeight="1" x14ac:dyDescent="0.25">
      <c r="B146" s="13">
        <v>44916</v>
      </c>
      <c r="C146" s="41">
        <v>24352</v>
      </c>
      <c r="D146" s="41" t="s">
        <v>17</v>
      </c>
      <c r="E146" s="42" t="s">
        <v>56</v>
      </c>
      <c r="F146" s="40"/>
      <c r="G146" s="40">
        <v>-1200</v>
      </c>
      <c r="H146" s="16">
        <f t="shared" si="1"/>
        <v>10885056.779999986</v>
      </c>
      <c r="I146" s="45"/>
    </row>
    <row r="147" spans="2:9" s="8" customFormat="1" ht="18" customHeight="1" x14ac:dyDescent="0.25">
      <c r="B147" s="13">
        <v>44916</v>
      </c>
      <c r="C147" s="41">
        <v>24352</v>
      </c>
      <c r="D147" s="41" t="s">
        <v>17</v>
      </c>
      <c r="E147" s="42" t="s">
        <v>56</v>
      </c>
      <c r="F147" s="40"/>
      <c r="G147" s="40">
        <v>-1750</v>
      </c>
      <c r="H147" s="16">
        <f t="shared" si="1"/>
        <v>10883306.779999986</v>
      </c>
      <c r="I147" s="45"/>
    </row>
    <row r="148" spans="2:9" s="8" customFormat="1" ht="18" customHeight="1" x14ac:dyDescent="0.25">
      <c r="B148" s="13">
        <v>44916</v>
      </c>
      <c r="C148" s="41">
        <v>24352</v>
      </c>
      <c r="D148" s="41" t="s">
        <v>17</v>
      </c>
      <c r="E148" s="42" t="s">
        <v>56</v>
      </c>
      <c r="F148" s="40"/>
      <c r="G148" s="40">
        <v>-1950</v>
      </c>
      <c r="H148" s="16">
        <f t="shared" si="1"/>
        <v>10881356.779999986</v>
      </c>
      <c r="I148" s="45"/>
    </row>
    <row r="149" spans="2:9" s="8" customFormat="1" ht="18" customHeight="1" x14ac:dyDescent="0.25">
      <c r="B149" s="13">
        <v>44916</v>
      </c>
      <c r="C149" s="41">
        <v>24352</v>
      </c>
      <c r="D149" s="41" t="s">
        <v>17</v>
      </c>
      <c r="E149" s="42" t="s">
        <v>56</v>
      </c>
      <c r="F149" s="40"/>
      <c r="G149" s="40">
        <v>-1200</v>
      </c>
      <c r="H149" s="16">
        <f t="shared" si="1"/>
        <v>10880156.779999986</v>
      </c>
      <c r="I149" s="45"/>
    </row>
    <row r="150" spans="2:9" s="8" customFormat="1" ht="18" customHeight="1" x14ac:dyDescent="0.25">
      <c r="B150" s="13">
        <v>44924</v>
      </c>
      <c r="C150" s="41">
        <v>24353</v>
      </c>
      <c r="D150" s="41" t="s">
        <v>57</v>
      </c>
      <c r="E150" s="42" t="s">
        <v>56</v>
      </c>
      <c r="F150" s="40"/>
      <c r="G150" s="40">
        <v>-500</v>
      </c>
      <c r="H150" s="16">
        <f t="shared" si="1"/>
        <v>10879656.779999986</v>
      </c>
      <c r="I150" s="45"/>
    </row>
    <row r="151" spans="2:9" s="8" customFormat="1" ht="18" customHeight="1" x14ac:dyDescent="0.25">
      <c r="B151" s="13">
        <v>44924</v>
      </c>
      <c r="C151" s="41">
        <v>24353</v>
      </c>
      <c r="D151" s="41" t="s">
        <v>136</v>
      </c>
      <c r="E151" s="42" t="s">
        <v>56</v>
      </c>
      <c r="F151" s="40"/>
      <c r="G151" s="40">
        <v>-2000</v>
      </c>
      <c r="H151" s="16">
        <f t="shared" si="1"/>
        <v>10877656.779999986</v>
      </c>
      <c r="I151" s="45"/>
    </row>
    <row r="152" spans="2:9" s="8" customFormat="1" ht="18" customHeight="1" x14ac:dyDescent="0.25">
      <c r="B152" s="13">
        <v>44924</v>
      </c>
      <c r="C152" s="41">
        <v>24353</v>
      </c>
      <c r="D152" s="41" t="s">
        <v>136</v>
      </c>
      <c r="E152" s="42" t="s">
        <v>56</v>
      </c>
      <c r="F152" s="40"/>
      <c r="G152" s="40">
        <v>-2000</v>
      </c>
      <c r="H152" s="16">
        <f t="shared" si="1"/>
        <v>10875656.779999986</v>
      </c>
      <c r="I152" s="45"/>
    </row>
    <row r="153" spans="2:9" s="8" customFormat="1" ht="18" customHeight="1" x14ac:dyDescent="0.25">
      <c r="B153" s="13">
        <v>44924</v>
      </c>
      <c r="C153" s="41">
        <v>24353</v>
      </c>
      <c r="D153" s="41" t="s">
        <v>136</v>
      </c>
      <c r="E153" s="42" t="s">
        <v>56</v>
      </c>
      <c r="F153" s="40"/>
      <c r="G153" s="40">
        <v>-2000</v>
      </c>
      <c r="H153" s="16">
        <f t="shared" si="1"/>
        <v>10873656.779999986</v>
      </c>
      <c r="I153" s="45"/>
    </row>
    <row r="154" spans="2:9" s="8" customFormat="1" ht="18" customHeight="1" x14ac:dyDescent="0.25">
      <c r="B154" s="13">
        <v>44924</v>
      </c>
      <c r="C154" s="41">
        <v>24353</v>
      </c>
      <c r="D154" s="41" t="s">
        <v>81</v>
      </c>
      <c r="E154" s="42" t="s">
        <v>56</v>
      </c>
      <c r="F154" s="40"/>
      <c r="G154" s="40">
        <v>-500</v>
      </c>
      <c r="H154" s="16">
        <f t="shared" si="1"/>
        <v>10873156.779999986</v>
      </c>
      <c r="I154" s="45"/>
    </row>
    <row r="155" spans="2:9" s="8" customFormat="1" ht="18" customHeight="1" x14ac:dyDescent="0.25">
      <c r="B155" s="13">
        <v>44924</v>
      </c>
      <c r="C155" s="41">
        <v>24353</v>
      </c>
      <c r="D155" s="41" t="s">
        <v>16</v>
      </c>
      <c r="E155" s="42" t="s">
        <v>56</v>
      </c>
      <c r="F155" s="40"/>
      <c r="G155" s="40">
        <v>-640</v>
      </c>
      <c r="H155" s="16">
        <f t="shared" si="1"/>
        <v>10872516.779999986</v>
      </c>
      <c r="I155" s="45"/>
    </row>
    <row r="156" spans="2:9" s="8" customFormat="1" ht="18" customHeight="1" x14ac:dyDescent="0.25">
      <c r="B156" s="13">
        <v>44924</v>
      </c>
      <c r="C156" s="41">
        <v>24353</v>
      </c>
      <c r="D156" s="41" t="s">
        <v>16</v>
      </c>
      <c r="E156" s="42" t="s">
        <v>56</v>
      </c>
      <c r="F156" s="40"/>
      <c r="G156" s="40">
        <v>-2145</v>
      </c>
      <c r="H156" s="16">
        <f t="shared" si="1"/>
        <v>10870371.779999986</v>
      </c>
      <c r="I156" s="45"/>
    </row>
    <row r="157" spans="2:9" s="8" customFormat="1" ht="18" customHeight="1" x14ac:dyDescent="0.25">
      <c r="B157" s="13">
        <v>44924</v>
      </c>
      <c r="C157" s="41">
        <v>24353</v>
      </c>
      <c r="D157" s="41" t="s">
        <v>16</v>
      </c>
      <c r="E157" s="42" t="s">
        <v>56</v>
      </c>
      <c r="F157" s="40"/>
      <c r="G157" s="40">
        <v>-455</v>
      </c>
      <c r="H157" s="16">
        <f t="shared" si="1"/>
        <v>10869916.779999986</v>
      </c>
      <c r="I157" s="45"/>
    </row>
    <row r="158" spans="2:9" s="8" customFormat="1" ht="18" customHeight="1" x14ac:dyDescent="0.25">
      <c r="B158" s="13">
        <v>44924</v>
      </c>
      <c r="C158" s="41">
        <v>24353</v>
      </c>
      <c r="D158" s="41" t="s">
        <v>16</v>
      </c>
      <c r="E158" s="42" t="s">
        <v>56</v>
      </c>
      <c r="F158" s="40"/>
      <c r="G158" s="40">
        <v>-85</v>
      </c>
      <c r="H158" s="16">
        <f t="shared" si="1"/>
        <v>10869831.779999986</v>
      </c>
      <c r="I158" s="45"/>
    </row>
    <row r="159" spans="2:9" s="8" customFormat="1" ht="18" customHeight="1" x14ac:dyDescent="0.25">
      <c r="B159" s="13">
        <v>44924</v>
      </c>
      <c r="C159" s="41">
        <v>24353</v>
      </c>
      <c r="D159" s="41" t="s">
        <v>16</v>
      </c>
      <c r="E159" s="42" t="s">
        <v>56</v>
      </c>
      <c r="F159" s="40"/>
      <c r="G159" s="40">
        <v>-910</v>
      </c>
      <c r="H159" s="16">
        <f t="shared" si="1"/>
        <v>10868921.779999986</v>
      </c>
      <c r="I159" s="45"/>
    </row>
    <row r="160" spans="2:9" s="8" customFormat="1" ht="18" customHeight="1" x14ac:dyDescent="0.25">
      <c r="B160" s="13">
        <v>44924</v>
      </c>
      <c r="C160" s="41">
        <v>24353</v>
      </c>
      <c r="D160" s="41" t="s">
        <v>71</v>
      </c>
      <c r="E160" s="42" t="s">
        <v>56</v>
      </c>
      <c r="F160" s="40"/>
      <c r="G160" s="40">
        <v>-3500</v>
      </c>
      <c r="H160" s="16">
        <f t="shared" si="1"/>
        <v>10865421.779999986</v>
      </c>
      <c r="I160" s="45"/>
    </row>
    <row r="161" spans="2:9" s="8" customFormat="1" ht="18" customHeight="1" x14ac:dyDescent="0.25">
      <c r="B161" s="13">
        <v>44924</v>
      </c>
      <c r="C161" s="41">
        <v>24353</v>
      </c>
      <c r="D161" s="41" t="s">
        <v>78</v>
      </c>
      <c r="E161" s="42" t="s">
        <v>56</v>
      </c>
      <c r="F161" s="40"/>
      <c r="G161" s="40">
        <v>-2400</v>
      </c>
      <c r="H161" s="16">
        <f t="shared" si="1"/>
        <v>10863021.779999986</v>
      </c>
      <c r="I161" s="45"/>
    </row>
    <row r="162" spans="2:9" s="8" customFormat="1" ht="18" customHeight="1" x14ac:dyDescent="0.25">
      <c r="B162" s="13">
        <v>44924</v>
      </c>
      <c r="C162" s="41">
        <v>24353</v>
      </c>
      <c r="D162" s="41" t="s">
        <v>135</v>
      </c>
      <c r="E162" s="48" t="s">
        <v>56</v>
      </c>
      <c r="F162" s="40"/>
      <c r="G162" s="40">
        <v>-2124</v>
      </c>
      <c r="H162" s="16">
        <f t="shared" si="1"/>
        <v>10860897.779999986</v>
      </c>
      <c r="I162" s="45"/>
    </row>
    <row r="163" spans="2:9" s="8" customFormat="1" ht="18" customHeight="1" x14ac:dyDescent="0.25">
      <c r="B163" s="13">
        <v>44924</v>
      </c>
      <c r="C163" s="41">
        <v>24353</v>
      </c>
      <c r="D163" s="41" t="s">
        <v>137</v>
      </c>
      <c r="E163" s="48" t="s">
        <v>56</v>
      </c>
      <c r="F163" s="40"/>
      <c r="G163" s="40">
        <v>-3850</v>
      </c>
      <c r="H163" s="16">
        <f t="shared" si="1"/>
        <v>10857047.779999986</v>
      </c>
      <c r="I163" s="45"/>
    </row>
    <row r="164" spans="2:9" s="8" customFormat="1" ht="18" customHeight="1" x14ac:dyDescent="0.25">
      <c r="B164" s="13">
        <v>44924</v>
      </c>
      <c r="C164" s="41">
        <v>24353</v>
      </c>
      <c r="D164" s="41" t="s">
        <v>51</v>
      </c>
      <c r="E164" s="48" t="s">
        <v>56</v>
      </c>
      <c r="F164" s="40"/>
      <c r="G164" s="40">
        <v>-425</v>
      </c>
      <c r="H164" s="16">
        <f t="shared" si="1"/>
        <v>10856622.779999986</v>
      </c>
      <c r="I164" s="45"/>
    </row>
    <row r="165" spans="2:9" s="8" customFormat="1" ht="18" customHeight="1" x14ac:dyDescent="0.25">
      <c r="B165" s="13">
        <v>44924</v>
      </c>
      <c r="C165" s="41">
        <v>24353</v>
      </c>
      <c r="D165" s="41" t="s">
        <v>133</v>
      </c>
      <c r="E165" s="48" t="s">
        <v>56</v>
      </c>
      <c r="F165" s="40"/>
      <c r="G165" s="40">
        <v>-1000</v>
      </c>
      <c r="H165" s="16">
        <f t="shared" ref="H165:H172" si="2">+H164+F165+G165</f>
        <v>10855622.779999986</v>
      </c>
      <c r="I165" s="45"/>
    </row>
    <row r="166" spans="2:9" s="8" customFormat="1" ht="18" customHeight="1" x14ac:dyDescent="0.25">
      <c r="B166" s="13">
        <v>44924</v>
      </c>
      <c r="C166" s="41">
        <v>24353</v>
      </c>
      <c r="D166" s="41" t="s">
        <v>62</v>
      </c>
      <c r="E166" s="48" t="s">
        <v>56</v>
      </c>
      <c r="F166" s="40"/>
      <c r="G166" s="40">
        <v>-2000</v>
      </c>
      <c r="H166" s="16">
        <f t="shared" si="2"/>
        <v>10853622.779999986</v>
      </c>
      <c r="I166" s="45"/>
    </row>
    <row r="167" spans="2:9" s="8" customFormat="1" ht="18" customHeight="1" x14ac:dyDescent="0.25">
      <c r="B167" s="13">
        <v>44924</v>
      </c>
      <c r="C167" s="41">
        <v>24353</v>
      </c>
      <c r="D167" s="41" t="s">
        <v>66</v>
      </c>
      <c r="E167" s="48" t="s">
        <v>56</v>
      </c>
      <c r="F167" s="40"/>
      <c r="G167" s="40">
        <v>-1032.5</v>
      </c>
      <c r="H167" s="16">
        <f t="shared" si="2"/>
        <v>10852590.279999986</v>
      </c>
      <c r="I167" s="45"/>
    </row>
    <row r="168" spans="2:9" s="8" customFormat="1" ht="18" customHeight="1" x14ac:dyDescent="0.25">
      <c r="B168" s="13"/>
      <c r="C168" s="41"/>
      <c r="D168" s="41" t="s">
        <v>141</v>
      </c>
      <c r="E168" s="48" t="s">
        <v>142</v>
      </c>
      <c r="F168" s="40"/>
      <c r="G168" s="40">
        <v>-753</v>
      </c>
      <c r="H168" s="16">
        <f t="shared" si="2"/>
        <v>10851837.279999986</v>
      </c>
      <c r="I168" s="45"/>
    </row>
    <row r="169" spans="2:9" s="8" customFormat="1" ht="18" customHeight="1" x14ac:dyDescent="0.25">
      <c r="B169" s="13"/>
      <c r="C169" s="41"/>
      <c r="D169" s="41"/>
      <c r="E169" s="48"/>
      <c r="F169" s="40"/>
      <c r="G169" s="40"/>
      <c r="H169" s="16">
        <f t="shared" si="2"/>
        <v>10851837.279999986</v>
      </c>
      <c r="I169" s="45"/>
    </row>
    <row r="170" spans="2:9" s="8" customFormat="1" ht="18" customHeight="1" x14ac:dyDescent="0.25">
      <c r="B170" s="13"/>
      <c r="C170" s="41"/>
      <c r="D170" s="41"/>
      <c r="E170" s="48"/>
      <c r="F170" s="40"/>
      <c r="G170" s="40"/>
      <c r="H170" s="16">
        <f>+H169+F170+G170</f>
        <v>10851837.279999986</v>
      </c>
      <c r="I170" s="45"/>
    </row>
    <row r="171" spans="2:9" s="8" customFormat="1" ht="18" customHeight="1" x14ac:dyDescent="0.25">
      <c r="B171" s="13"/>
      <c r="C171" s="41"/>
      <c r="D171" s="41"/>
      <c r="E171" s="48"/>
      <c r="F171" s="40"/>
      <c r="G171" s="40"/>
      <c r="H171" s="16">
        <f t="shared" si="2"/>
        <v>10851837.279999986</v>
      </c>
      <c r="I171" s="45"/>
    </row>
    <row r="172" spans="2:9" s="8" customFormat="1" ht="18" customHeight="1" x14ac:dyDescent="0.25">
      <c r="B172" s="13"/>
      <c r="C172" s="41"/>
      <c r="D172" s="41"/>
      <c r="E172" s="48"/>
      <c r="F172" s="40"/>
      <c r="G172" s="40"/>
      <c r="H172" s="16">
        <f t="shared" si="2"/>
        <v>10851837.279999986</v>
      </c>
      <c r="I172" s="45"/>
    </row>
    <row r="173" spans="2:9" s="8" customFormat="1" ht="18" customHeight="1" x14ac:dyDescent="0.25">
      <c r="B173" s="13"/>
      <c r="C173" s="41"/>
      <c r="D173" s="41"/>
      <c r="E173" s="48"/>
      <c r="F173" s="40"/>
      <c r="G173" s="16"/>
      <c r="H173" s="16">
        <f>+H172+F173+G173</f>
        <v>10851837.279999986</v>
      </c>
      <c r="I173" s="45"/>
    </row>
    <row r="174" spans="2:9" s="8" customFormat="1" x14ac:dyDescent="0.25">
      <c r="B174" s="56" t="s">
        <v>39</v>
      </c>
      <c r="C174" s="57"/>
      <c r="D174" s="57"/>
      <c r="E174" s="58"/>
      <c r="F174" s="19">
        <f>SUM(F15:F173)</f>
        <v>7427103.6600000001</v>
      </c>
      <c r="G174" s="19">
        <f>SUM(G15:G173)</f>
        <v>-14893366.380000001</v>
      </c>
      <c r="H174" s="19">
        <f>$H173</f>
        <v>10851837.279999986</v>
      </c>
      <c r="I174" s="50"/>
    </row>
    <row r="175" spans="2:9" s="8" customFormat="1" x14ac:dyDescent="0.25">
      <c r="B175" s="13">
        <v>44773</v>
      </c>
      <c r="C175" s="14"/>
      <c r="D175" s="14">
        <v>4</v>
      </c>
      <c r="E175" s="20" t="s">
        <v>18</v>
      </c>
      <c r="F175" s="21">
        <v>0</v>
      </c>
      <c r="G175" s="21">
        <v>0</v>
      </c>
      <c r="H175" s="22">
        <f>+H174+F175+G175</f>
        <v>10851837.279999986</v>
      </c>
      <c r="I175" s="50"/>
    </row>
    <row r="176" spans="2:9" s="8" customFormat="1" x14ac:dyDescent="0.25">
      <c r="B176" s="13">
        <v>44773</v>
      </c>
      <c r="C176" s="14"/>
      <c r="D176" s="14" t="s">
        <v>19</v>
      </c>
      <c r="E176" s="23" t="s">
        <v>20</v>
      </c>
      <c r="F176" s="21">
        <v>0</v>
      </c>
      <c r="G176" s="21"/>
      <c r="H176" s="22">
        <f t="shared" ref="H176:H183" si="3">+H175+F176+G176</f>
        <v>10851837.279999986</v>
      </c>
    </row>
    <row r="177" spans="2:8" s="8" customFormat="1" ht="31.5" x14ac:dyDescent="0.25">
      <c r="B177" s="13">
        <v>44773</v>
      </c>
      <c r="C177" s="14"/>
      <c r="D177" s="14" t="s">
        <v>21</v>
      </c>
      <c r="E177" s="24" t="s">
        <v>22</v>
      </c>
      <c r="F177" s="25"/>
      <c r="G177" s="25">
        <v>0</v>
      </c>
      <c r="H177" s="22">
        <f t="shared" si="3"/>
        <v>10851837.279999986</v>
      </c>
    </row>
    <row r="178" spans="2:8" s="8" customFormat="1" ht="31.5" x14ac:dyDescent="0.25">
      <c r="B178" s="13">
        <v>44773</v>
      </c>
      <c r="C178" s="14"/>
      <c r="D178" s="14" t="s">
        <v>23</v>
      </c>
      <c r="E178" s="24" t="s">
        <v>24</v>
      </c>
      <c r="F178" s="25">
        <v>0</v>
      </c>
      <c r="G178" s="25">
        <v>0</v>
      </c>
      <c r="H178" s="22">
        <f t="shared" si="3"/>
        <v>10851837.279999986</v>
      </c>
    </row>
    <row r="179" spans="2:8" s="8" customFormat="1" x14ac:dyDescent="0.25">
      <c r="B179" s="13">
        <v>44773</v>
      </c>
      <c r="C179" s="14"/>
      <c r="D179" s="14" t="s">
        <v>25</v>
      </c>
      <c r="E179" s="23" t="s">
        <v>26</v>
      </c>
      <c r="F179" s="21">
        <v>4572951</v>
      </c>
      <c r="G179" s="21"/>
      <c r="H179" s="22">
        <f t="shared" si="3"/>
        <v>15424788.279999986</v>
      </c>
    </row>
    <row r="180" spans="2:8" s="8" customFormat="1" x14ac:dyDescent="0.25">
      <c r="B180" s="13">
        <v>44773</v>
      </c>
      <c r="C180" s="14"/>
      <c r="D180" s="14" t="s">
        <v>27</v>
      </c>
      <c r="E180" s="24" t="s">
        <v>28</v>
      </c>
      <c r="F180" s="25"/>
      <c r="G180" s="25">
        <v>0</v>
      </c>
      <c r="H180" s="22">
        <f t="shared" si="3"/>
        <v>15424788.279999986</v>
      </c>
    </row>
    <row r="181" spans="2:8" s="8" customFormat="1" x14ac:dyDescent="0.25">
      <c r="B181" s="13">
        <v>44773</v>
      </c>
      <c r="C181" s="14"/>
      <c r="D181" s="14" t="s">
        <v>29</v>
      </c>
      <c r="E181" s="24" t="s">
        <v>30</v>
      </c>
      <c r="F181" s="25">
        <v>0</v>
      </c>
      <c r="G181" s="25">
        <v>0</v>
      </c>
      <c r="H181" s="22">
        <f t="shared" si="3"/>
        <v>15424788.279999986</v>
      </c>
    </row>
    <row r="182" spans="2:8" x14ac:dyDescent="0.25">
      <c r="B182" s="13">
        <v>44773</v>
      </c>
      <c r="C182" s="14"/>
      <c r="D182" s="14" t="s">
        <v>31</v>
      </c>
      <c r="E182" s="23" t="s">
        <v>32</v>
      </c>
      <c r="F182" s="21">
        <v>0</v>
      </c>
      <c r="G182" s="21">
        <v>0</v>
      </c>
      <c r="H182" s="22">
        <f t="shared" si="3"/>
        <v>15424788.279999986</v>
      </c>
    </row>
    <row r="183" spans="2:8" ht="31.5" x14ac:dyDescent="0.25">
      <c r="B183" s="13">
        <v>44773</v>
      </c>
      <c r="C183" s="14"/>
      <c r="D183" s="14" t="s">
        <v>33</v>
      </c>
      <c r="E183" s="24" t="s">
        <v>34</v>
      </c>
      <c r="F183" s="25">
        <v>0</v>
      </c>
      <c r="G183" s="25">
        <v>0</v>
      </c>
      <c r="H183" s="22">
        <f t="shared" si="3"/>
        <v>15424788.279999986</v>
      </c>
    </row>
    <row r="184" spans="2:8" x14ac:dyDescent="0.25">
      <c r="B184" s="13">
        <v>44773</v>
      </c>
      <c r="C184" s="26"/>
      <c r="D184" s="26"/>
      <c r="E184" s="27" t="s">
        <v>35</v>
      </c>
      <c r="F184" s="28">
        <v>0</v>
      </c>
      <c r="G184" s="28">
        <v>0</v>
      </c>
      <c r="H184" s="29">
        <f>+H183</f>
        <v>15424788.279999986</v>
      </c>
    </row>
    <row r="185" spans="2:8" x14ac:dyDescent="0.25">
      <c r="B185" s="53" t="s">
        <v>38</v>
      </c>
      <c r="C185" s="54"/>
      <c r="D185" s="54"/>
      <c r="E185" s="55"/>
      <c r="F185" s="30">
        <f>SUM(F15:F173)</f>
        <v>7427103.6600000001</v>
      </c>
      <c r="G185" s="30">
        <f>SUM(G17:G173)</f>
        <v>-14893366.380000001</v>
      </c>
      <c r="H185" s="31">
        <f>$H173</f>
        <v>10851837.279999986</v>
      </c>
    </row>
    <row r="186" spans="2:8" x14ac:dyDescent="0.25">
      <c r="B186" s="32" t="s">
        <v>36</v>
      </c>
      <c r="C186" s="33"/>
      <c r="D186" s="33"/>
      <c r="E186" s="34"/>
      <c r="F186" s="35"/>
      <c r="G186" s="36"/>
      <c r="H186" s="34"/>
    </row>
    <row r="187" spans="2:8" x14ac:dyDescent="0.25">
      <c r="B187" s="32" t="s">
        <v>144</v>
      </c>
      <c r="C187" s="33"/>
      <c r="D187" s="33"/>
      <c r="E187" s="34"/>
      <c r="F187" s="35"/>
      <c r="G187" s="36"/>
      <c r="H187" s="34"/>
    </row>
    <row r="188" spans="2:8" x14ac:dyDescent="0.25">
      <c r="B188" s="32" t="s">
        <v>145</v>
      </c>
      <c r="C188" s="33"/>
      <c r="D188" s="33"/>
      <c r="E188" s="34"/>
      <c r="F188" s="35"/>
      <c r="G188" s="36"/>
      <c r="H188" s="34"/>
    </row>
    <row r="189" spans="2:8" x14ac:dyDescent="0.25">
      <c r="B189" s="32"/>
      <c r="C189" s="33"/>
      <c r="D189" s="33"/>
      <c r="E189" s="34"/>
      <c r="F189" s="35"/>
      <c r="G189" s="36"/>
      <c r="H189" s="34"/>
    </row>
    <row r="190" spans="2:8" x14ac:dyDescent="0.25">
      <c r="B190" s="32"/>
      <c r="C190" s="33"/>
      <c r="D190" s="33"/>
      <c r="E190" s="34"/>
      <c r="F190" s="35"/>
      <c r="G190" s="36"/>
      <c r="H190" s="34"/>
    </row>
    <row r="191" spans="2:8" x14ac:dyDescent="0.25">
      <c r="B191" s="32"/>
      <c r="C191" s="33"/>
      <c r="D191" s="33"/>
      <c r="E191" s="34"/>
      <c r="F191" s="35"/>
      <c r="G191" s="36"/>
      <c r="H191" s="34"/>
    </row>
    <row r="192" spans="2:8" x14ac:dyDescent="0.25">
      <c r="B192" s="32"/>
      <c r="C192" s="33"/>
      <c r="D192" s="33"/>
      <c r="E192" s="34"/>
      <c r="F192" s="35"/>
      <c r="G192" s="36"/>
      <c r="H192" s="34"/>
    </row>
    <row r="193" spans="2:8" ht="16.5" customHeight="1" x14ac:dyDescent="0.25">
      <c r="B193" s="34"/>
      <c r="C193" s="33"/>
      <c r="D193" s="33"/>
      <c r="E193" s="34"/>
      <c r="F193" s="35"/>
      <c r="G193" s="36"/>
      <c r="H193" s="34"/>
    </row>
    <row r="194" spans="2:8" x14ac:dyDescent="0.25">
      <c r="B194" s="37" t="s">
        <v>37</v>
      </c>
      <c r="C194" s="8"/>
      <c r="D194" s="38"/>
      <c r="E194" s="1"/>
      <c r="F194" s="8"/>
      <c r="G194" s="37"/>
      <c r="H194" s="8"/>
    </row>
    <row r="195" spans="2:8" x14ac:dyDescent="0.25">
      <c r="B195" s="18" t="s">
        <v>42</v>
      </c>
      <c r="C195" s="8"/>
      <c r="D195" s="1"/>
      <c r="E195" s="1"/>
      <c r="F195" s="8"/>
      <c r="G195" s="18"/>
      <c r="H195" s="8"/>
    </row>
    <row r="196" spans="2:8" x14ac:dyDescent="0.25">
      <c r="B196" s="39" t="s">
        <v>43</v>
      </c>
      <c r="C196" s="8"/>
      <c r="D196" s="1"/>
      <c r="E196" s="1"/>
      <c r="F196" s="8"/>
      <c r="G196" s="39"/>
      <c r="H196" s="8"/>
    </row>
  </sheetData>
  <mergeCells count="10">
    <mergeCell ref="B185:E185"/>
    <mergeCell ref="B174:E174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paperSize="9" scale="43" fitToWidth="0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2022</vt:lpstr>
      <vt:lpstr>'Noviembre 2022'!Área_de_impresión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2023-01-10T16:31:12Z</cp:lastPrinted>
  <dcterms:created xsi:type="dcterms:W3CDTF">2022-04-04T13:01:07Z</dcterms:created>
  <dcterms:modified xsi:type="dcterms:W3CDTF">2023-01-16T15:54:00Z</dcterms:modified>
</cp:coreProperties>
</file>