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ito\Desktop\OAI-2026\Presupuesto\Ejecucion Presupuestaria\2026\Mayo 2026\"/>
    </mc:Choice>
  </mc:AlternateContent>
  <xr:revisionPtr revIDLastSave="0" documentId="8_{42C3B9B2-3BC2-4D3F-8526-6BC549EFB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2" l="1"/>
  <c r="F11" i="2"/>
  <c r="D80" i="2"/>
  <c r="B85" i="2"/>
  <c r="B64" i="2"/>
  <c r="M64" i="2"/>
  <c r="N64" i="2"/>
  <c r="O64" i="2"/>
  <c r="L64" i="2"/>
  <c r="K64" i="2"/>
  <c r="D18" i="2"/>
  <c r="I12" i="2"/>
  <c r="K80" i="2" l="1"/>
  <c r="K18" i="2"/>
  <c r="K77" i="2"/>
  <c r="K54" i="2"/>
  <c r="C64" i="2"/>
  <c r="D64" i="2"/>
  <c r="E64" i="2"/>
  <c r="F64" i="2"/>
  <c r="G64" i="2"/>
  <c r="H64" i="2"/>
  <c r="I64" i="2"/>
  <c r="J64" i="2"/>
  <c r="N80" i="2"/>
  <c r="O80" i="2"/>
  <c r="N77" i="2"/>
  <c r="O77" i="2"/>
  <c r="N28" i="2"/>
  <c r="O28" i="2"/>
  <c r="M77" i="2"/>
  <c r="M28" i="2"/>
  <c r="M80" i="2"/>
  <c r="L28" i="2"/>
  <c r="L80" i="2"/>
  <c r="L77" i="2"/>
  <c r="J80" i="2"/>
  <c r="J77" i="2"/>
  <c r="J28" i="2"/>
  <c r="K28" i="2" l="1"/>
  <c r="I28" i="2"/>
  <c r="I80" i="2"/>
  <c r="H80" i="2"/>
  <c r="H77" i="2" l="1"/>
  <c r="H28" i="2"/>
  <c r="G12" i="2" l="1"/>
  <c r="F80" i="2"/>
  <c r="G80" i="2"/>
  <c r="F77" i="2"/>
  <c r="G28" i="2"/>
  <c r="G85" i="2" s="1"/>
  <c r="F28" i="2"/>
  <c r="E28" i="2" l="1"/>
  <c r="E80" i="2"/>
  <c r="D77" i="2" l="1"/>
  <c r="C28" i="2" l="1"/>
  <c r="D28" i="2"/>
  <c r="I77" i="2" l="1"/>
  <c r="G77" i="2" l="1"/>
  <c r="E77" i="2"/>
  <c r="D12" i="2" l="1"/>
  <c r="D85" i="2" s="1"/>
  <c r="B12" i="2" l="1"/>
  <c r="P23" i="2" l="1"/>
  <c r="G18" i="2"/>
  <c r="F12" i="2" l="1"/>
  <c r="D54" i="2" l="1"/>
  <c r="C54" i="2"/>
  <c r="C18" i="2"/>
  <c r="C12" i="2"/>
  <c r="P54" i="2"/>
  <c r="O54" i="2"/>
  <c r="N54" i="2"/>
  <c r="M54" i="2"/>
  <c r="L54" i="2"/>
  <c r="J54" i="2"/>
  <c r="I54" i="2"/>
  <c r="H54" i="2"/>
  <c r="G54" i="2"/>
  <c r="F54" i="2"/>
  <c r="E54" i="2"/>
  <c r="B54" i="2"/>
  <c r="G11" i="2" l="1"/>
  <c r="D11" i="2"/>
  <c r="O18" i="2"/>
  <c r="N18" i="2"/>
  <c r="O12" i="2"/>
  <c r="N12" i="2"/>
  <c r="P13" i="2"/>
  <c r="P14" i="2"/>
  <c r="P17" i="2"/>
  <c r="P19" i="2"/>
  <c r="P20" i="2"/>
  <c r="P21" i="2"/>
  <c r="P22" i="2"/>
  <c r="P24" i="2"/>
  <c r="P25" i="2"/>
  <c r="P26" i="2"/>
  <c r="P29" i="2"/>
  <c r="P30" i="2"/>
  <c r="P31" i="2"/>
  <c r="P32" i="2"/>
  <c r="P33" i="2"/>
  <c r="P34" i="2"/>
  <c r="P35" i="2"/>
  <c r="P37" i="2"/>
  <c r="M18" i="2"/>
  <c r="M12" i="2"/>
  <c r="C11" i="2"/>
  <c r="O11" i="2" l="1"/>
  <c r="O85" i="2"/>
  <c r="N11" i="2"/>
  <c r="M85" i="2"/>
  <c r="M11" i="2"/>
  <c r="N85" i="2"/>
  <c r="L18" i="2"/>
  <c r="L12" i="2"/>
  <c r="L85" i="2" l="1"/>
  <c r="L11" i="2"/>
  <c r="K12" i="2"/>
  <c r="K11" i="2" s="1"/>
  <c r="K85" i="2" l="1"/>
  <c r="C85" i="2"/>
  <c r="J18" i="2" l="1"/>
  <c r="J12" i="2"/>
  <c r="I18" i="2"/>
  <c r="H18" i="2"/>
  <c r="F18" i="2"/>
  <c r="E18" i="2"/>
  <c r="I11" i="2"/>
  <c r="H12" i="2"/>
  <c r="E12" i="2"/>
  <c r="P12" i="2" s="1"/>
  <c r="B28" i="2"/>
  <c r="B18" i="2"/>
  <c r="B11" i="2" l="1"/>
  <c r="J85" i="2"/>
  <c r="J11" i="2"/>
  <c r="H11" i="2"/>
  <c r="H85" i="2"/>
  <c r="E85" i="2"/>
  <c r="E11" i="2"/>
  <c r="I85" i="2"/>
  <c r="P28" i="2"/>
  <c r="P18" i="2"/>
  <c r="P11" i="2" l="1"/>
  <c r="P85" i="2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<sst xmlns="http://schemas.openxmlformats.org/spreadsheetml/2006/main" count="102" uniqueCount="102">
  <si>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</si>
  <si>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</si>
  <si>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</si>
  <si>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</si>
  <si>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</si>
  <si>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</si>
  <si>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</si>
  <si>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</si>
  <si>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</si>
  <si>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</si>
  <si>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</si>
  <si>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</si>
  <si>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</si>
  <si>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</si>
  <si>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</si>
  <si>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</si>
  <si>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</si>
  <si>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</si>
  <si>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</si>
  <si>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</si>
  <si>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</si>
  <si>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</si>
  <si>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</si>
  <si>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</si>
  <si>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</si>
  <si>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</si>
  <si>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</si>
  <si>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</si>
  <si>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</si>
  <si>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</si>
  <si>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</si>
  <si>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</si>
  <si>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</si>
  <si>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</si>
  <si>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</si>
  <si>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</si>
  <si>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</si>
  <si>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</si>
  <si>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</si>
  <si>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</si>
  <si>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</si>
  <si>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</si>
  <si>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</si>
  <si>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</si>
  <si>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</si>
  <si>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</si>
  <si>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</si>
  <si>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</si>
  <si>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</si>
  <si>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</si>
  <si>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</si>
  <si>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</si>
  <si>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</si>
  <si>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</si>
  <si>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</si>
  <si>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</si>
  <si>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</si>
  <si>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</si>
  <si>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</si>
  <si>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</si>
  <si>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</si>
  <si>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</si>
  <si>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</si>
  <si>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</si>
  <si>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</si>
  <si>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</si>
  <si>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</si>
  <si>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</si>
  <si>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</si>
  <si>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</si>
  <si>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</si>
  <si>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</si>
  <si>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</si>
  <si>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</si>
  <si>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</si>
  <si>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</si>
  <si>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</si>
  <si>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</si>
  <si>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</si>
  <si>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</si>
  <si>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</si>
  <si>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</si>
  <si>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</si>
  <si>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</si>
  <si>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</si>
  <si>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</si>
  <si>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</si>
  <si>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</si>
  <si>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</si>
  <si>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</si>
  <si>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</si>
  <si>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</si>
  <si>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</si>
  <si>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</si>
  <si>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</si>
  <si>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</si>
  <si>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Octubre</t>
  </si>
  <si>
    <t>Noviembre</t>
  </si>
  <si>
    <t>Diciembre</t>
  </si>
  <si>
    <t>Año 2026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</si>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</sst>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0" fontId="3" fillId="0" borderId="0" xfId="0" applyFont="1"/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 applyAlignment="1"/>
    <xf numFmtId="164" fontId="0" fillId="0" borderId="0" xfId="1" applyFont="1"/>
    <xf numFmtId="164" fontId="5" fillId="0" borderId="0" xfId="1" applyFont="1"/>
    <xf numFmtId="164" fontId="9" fillId="2" borderId="2" xfId="1" applyFont="1" applyFill="1" applyBorder="1"/>
    <xf numFmtId="164" fontId="3" fillId="0" borderId="0" xfId="0" applyNumberFormat="1" applyFont="1"/>
    <xf numFmtId="164" fontId="3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oneCellAnchor>
    <xdr:from>
      <xdr:col>2</xdr:col>
      <xdr:colOff>1016000</xdr:colOff>
      <xdr:row>91</xdr:row>
      <xdr:rowOff>243416</xdr:rowOff>
    </xdr:from>
    <xdr:ext cx="2394858" cy="454073"/>
    <xdr:pic>
      <xdr:nvPicPr>
        <xdr:cNvPr id="3" name="Imagen 2">
          <a:extLst>
            <a:ext uri="{FF2B5EF4-FFF2-40B4-BE49-F238E27FC236}">
              <a16:creationId xmlns:a16="http://schemas.microsoft.com/office/drawing/2014/main" id="{016124FF-B07A-450B-B421-2C0FB246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18817166"/>
          <a:ext cx="2394858" cy="454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592666</xdr:colOff>
      <xdr:row>91</xdr:row>
      <xdr:rowOff>105833</xdr:rowOff>
    </xdr:from>
    <xdr:to>
      <xdr:col>1</xdr:col>
      <xdr:colOff>1981940</xdr:colOff>
      <xdr:row>93</xdr:row>
      <xdr:rowOff>118733</xdr:rowOff>
    </xdr:to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B1B4EEDF-6F0A-43BF-910E-0C45D2234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5" t="11290" r="8572" b="7259"/>
        <a:stretch>
          <a:fillRect/>
        </a:stretch>
      </xdr:blipFill>
      <xdr:spPr bwMode="auto">
        <a:xfrm>
          <a:off x="5196416" y="18679583"/>
          <a:ext cx="1389274" cy="136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4"/>
  <sheetViews>
    <sheetView showGridLines="0" tabSelected="1" view="pageBreakPreview" zoomScale="60" zoomScaleNormal="90" workbookViewId="0">
      <pane ySplit="10" topLeftCell="A11" activePane="bottomLeft" state="frozen"/>
      <selection activeCell="B1" sqref="B1"/>
      <selection pane="bottomLeft" activeCell="D102" sqref="D102"/>
    </sheetView>
  </sheetViews>
  <sheetFormatPr baseColWidth="10" defaultColWidth="11.42578125" defaultRowHeight="15" x14ac:dyDescent="0.25"/>
  <cols>
    <col min="1" max="1" width="69" customWidth="1"/>
    <col min="2" max="2" width="32" customWidth="1"/>
    <col min="3" max="3" width="11.42578125" customWidth="1"/>
    <col min="4" max="4" width="23.5703125" customWidth="1"/>
    <col min="5" max="5" width="24.28515625" customWidth="1"/>
    <col min="6" max="6" width="23.85546875" customWidth="1"/>
    <col min="7" max="7" width="23.28515625" customWidth="1"/>
    <col min="8" max="8" width="27.42578125" customWidth="1"/>
    <col min="9" max="9" width="1" hidden="1" customWidth="1"/>
    <col min="10" max="10" width="18.140625" hidden="1" customWidth="1"/>
    <col min="11" max="11" width="16.28515625" hidden="1" customWidth="1"/>
    <col min="12" max="12" width="18.140625" hidden="1" customWidth="1"/>
    <col min="13" max="13" width="15.5703125" hidden="1" customWidth="1"/>
    <col min="14" max="14" width="16.140625" hidden="1" customWidth="1"/>
    <col min="15" max="15" width="15.5703125" hidden="1" customWidth="1"/>
    <col min="16" max="16" width="23.42578125" customWidth="1"/>
  </cols>
  <sheetData>
    <row r="3" spans="1:17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7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x14ac:dyDescent="0.25">
      <c r="A5" s="55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7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7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7" x14ac:dyDescent="0.25">
      <c r="C8" s="16"/>
      <c r="D8" s="16"/>
      <c r="E8" s="16"/>
    </row>
    <row r="9" spans="1:17" ht="25.5" customHeight="1" x14ac:dyDescent="0.25">
      <c r="A9" s="52" t="s">
        <v>65</v>
      </c>
      <c r="B9" s="53" t="s">
        <v>87</v>
      </c>
      <c r="C9" s="53" t="s">
        <v>86</v>
      </c>
      <c r="D9" s="44" t="s">
        <v>91</v>
      </c>
      <c r="E9" s="45"/>
      <c r="F9" s="45"/>
      <c r="G9" s="45"/>
      <c r="H9" s="45"/>
      <c r="I9" s="45"/>
      <c r="J9" s="45"/>
      <c r="K9" s="45"/>
      <c r="L9" s="46"/>
      <c r="M9" s="46"/>
      <c r="N9" s="46"/>
      <c r="O9" s="46"/>
      <c r="P9" s="47"/>
    </row>
    <row r="10" spans="1:17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96</v>
      </c>
      <c r="N10" s="7" t="s">
        <v>97</v>
      </c>
      <c r="O10" s="7" t="s">
        <v>98</v>
      </c>
      <c r="P10" s="7" t="s">
        <v>76</v>
      </c>
    </row>
    <row r="11" spans="1:17" ht="15.75" x14ac:dyDescent="0.25">
      <c r="A11" s="1" t="s">
        <v>0</v>
      </c>
      <c r="B11" s="20">
        <f>B12+B18+B28+B54+B64</f>
        <v>176260745</v>
      </c>
      <c r="C11" s="20">
        <f t="shared" ref="C11:G11" si="0">C12+C18+C28+C54</f>
        <v>0</v>
      </c>
      <c r="D11" s="21">
        <f t="shared" si="0"/>
        <v>6421658</v>
      </c>
      <c r="E11" s="21">
        <f t="shared" si="0"/>
        <v>7034926</v>
      </c>
      <c r="F11" s="21">
        <f t="shared" si="0"/>
        <v>8218006</v>
      </c>
      <c r="G11" s="21">
        <f t="shared" si="0"/>
        <v>7941457</v>
      </c>
      <c r="H11" s="21">
        <f>H12+H18+H28+H54</f>
        <v>14124599</v>
      </c>
      <c r="I11" s="21">
        <f t="shared" ref="I11:J11" si="1">I12+I18+I28+I54</f>
        <v>0</v>
      </c>
      <c r="J11" s="21">
        <f t="shared" si="1"/>
        <v>0</v>
      </c>
      <c r="K11" s="21">
        <f>K12+K18+K28+K54</f>
        <v>0</v>
      </c>
      <c r="L11" s="21">
        <f>L12+L18+L28+L54+L64</f>
        <v>0</v>
      </c>
      <c r="M11" s="21">
        <f>M12+M18+M28+M54+M64</f>
        <v>0</v>
      </c>
      <c r="N11" s="21">
        <f>N12+N18+N28+N54+N64</f>
        <v>0</v>
      </c>
      <c r="O11" s="21">
        <f>O12+O18+O28+O54+O64</f>
        <v>0</v>
      </c>
      <c r="P11" s="21">
        <f>P12+P18+P28+P54+P64</f>
        <v>42844049</v>
      </c>
    </row>
    <row r="12" spans="1:17" ht="15.75" x14ac:dyDescent="0.25">
      <c r="A12" s="2" t="s">
        <v>1</v>
      </c>
      <c r="B12" s="17">
        <f>SUM(B13:B17)</f>
        <v>96771799</v>
      </c>
      <c r="C12" s="22">
        <f>SUM(C13:C17)</f>
        <v>0</v>
      </c>
      <c r="D12" s="17">
        <f>SUM(D13:D17)</f>
        <v>5462849</v>
      </c>
      <c r="E12" s="17">
        <f t="shared" ref="E12:J12" si="2">SUM(E13:E17)</f>
        <v>5488346</v>
      </c>
      <c r="F12" s="17">
        <f t="shared" si="2"/>
        <v>5651495</v>
      </c>
      <c r="G12" s="17">
        <f>SUM(G13:G17)</f>
        <v>5592889</v>
      </c>
      <c r="H12" s="17">
        <f t="shared" si="2"/>
        <v>11290850</v>
      </c>
      <c r="I12" s="17">
        <f>SUM(I13:I17)</f>
        <v>0</v>
      </c>
      <c r="J12" s="17">
        <f t="shared" si="2"/>
        <v>0</v>
      </c>
      <c r="K12" s="17">
        <f t="shared" ref="K12" si="3">SUM(K13:K17)</f>
        <v>0</v>
      </c>
      <c r="L12" s="17">
        <f>SUM(L13:L17)</f>
        <v>0</v>
      </c>
      <c r="M12" s="17">
        <f>SUM(M13:M17)</f>
        <v>0</v>
      </c>
      <c r="N12" s="17">
        <f>SUM(N13:N17)</f>
        <v>0</v>
      </c>
      <c r="O12" s="17">
        <f>SUM(O13:O17)</f>
        <v>0</v>
      </c>
      <c r="P12" s="18">
        <f>SUM(D12:O12)</f>
        <v>33486429</v>
      </c>
    </row>
    <row r="13" spans="1:17" ht="15.75" x14ac:dyDescent="0.25">
      <c r="A13" s="4" t="s">
        <v>2</v>
      </c>
      <c r="B13" s="23">
        <v>68328000</v>
      </c>
      <c r="C13" s="23"/>
      <c r="D13" s="24">
        <v>4620350</v>
      </c>
      <c r="E13" s="25">
        <v>4641350</v>
      </c>
      <c r="F13" s="26">
        <v>4786109</v>
      </c>
      <c r="G13" s="11">
        <v>4729350</v>
      </c>
      <c r="H13" s="25">
        <v>4844072</v>
      </c>
      <c r="I13" s="25"/>
      <c r="J13" s="25"/>
      <c r="K13" s="25"/>
      <c r="L13" s="25"/>
      <c r="M13" s="25"/>
      <c r="N13" s="25"/>
      <c r="O13" s="25"/>
      <c r="P13" s="27">
        <f>SUM(D13:O13)</f>
        <v>23621231</v>
      </c>
    </row>
    <row r="14" spans="1:17" ht="15.75" x14ac:dyDescent="0.25">
      <c r="A14" s="4" t="s">
        <v>3</v>
      </c>
      <c r="B14" s="23">
        <v>19207000</v>
      </c>
      <c r="C14" s="23"/>
      <c r="D14" s="24">
        <v>136000</v>
      </c>
      <c r="E14" s="13">
        <v>136000</v>
      </c>
      <c r="F14" s="13">
        <v>139000</v>
      </c>
      <c r="G14" s="12">
        <v>139000</v>
      </c>
      <c r="H14" s="25">
        <v>5709084</v>
      </c>
      <c r="I14" s="25"/>
      <c r="J14" s="25"/>
      <c r="K14" s="25"/>
      <c r="L14" s="25"/>
      <c r="M14" s="25"/>
      <c r="N14" s="25"/>
      <c r="O14" s="25"/>
      <c r="P14" s="27">
        <f>SUM(D14:O14)</f>
        <v>6259084</v>
      </c>
    </row>
    <row r="15" spans="1:17" ht="15.75" x14ac:dyDescent="0.25">
      <c r="A15" s="4" t="s">
        <v>4</v>
      </c>
      <c r="B15" s="23">
        <v>0</v>
      </c>
      <c r="C15" s="23"/>
      <c r="D15" s="24"/>
      <c r="E15" s="13"/>
      <c r="F15" s="13"/>
      <c r="G15" s="12"/>
      <c r="H15" s="25"/>
      <c r="I15" s="25"/>
      <c r="J15" s="25"/>
      <c r="K15" s="25"/>
      <c r="L15" s="25"/>
      <c r="M15" s="25"/>
      <c r="N15" s="25"/>
      <c r="O15" s="25"/>
      <c r="P15" s="29"/>
      <c r="Q15" s="9"/>
    </row>
    <row r="16" spans="1:17" ht="15.75" x14ac:dyDescent="0.25">
      <c r="A16" s="4" t="s">
        <v>5</v>
      </c>
      <c r="B16" s="23">
        <v>0</v>
      </c>
      <c r="C16" s="23"/>
      <c r="D16" s="28"/>
      <c r="E16" s="13"/>
      <c r="F16" s="13"/>
      <c r="G16" s="12"/>
      <c r="H16" s="29"/>
      <c r="I16" s="27"/>
      <c r="J16" s="29"/>
      <c r="K16" s="29"/>
      <c r="L16" s="29"/>
      <c r="M16" s="29"/>
      <c r="N16" s="29"/>
      <c r="O16" s="29"/>
      <c r="P16" s="29"/>
    </row>
    <row r="17" spans="1:16" ht="15.75" x14ac:dyDescent="0.25">
      <c r="A17" s="4" t="s">
        <v>6</v>
      </c>
      <c r="B17" s="23">
        <v>9236799</v>
      </c>
      <c r="C17" s="23"/>
      <c r="D17" s="24">
        <v>706499</v>
      </c>
      <c r="E17" s="13">
        <v>710996</v>
      </c>
      <c r="F17" s="30">
        <v>726386</v>
      </c>
      <c r="G17" s="12">
        <v>724539</v>
      </c>
      <c r="H17" s="30">
        <v>737694</v>
      </c>
      <c r="I17" s="31"/>
      <c r="J17" s="32"/>
      <c r="K17" s="32"/>
      <c r="L17" s="25"/>
      <c r="M17" s="32"/>
      <c r="N17" s="32"/>
      <c r="O17" s="32"/>
      <c r="P17" s="27">
        <f t="shared" ref="P17:P23" si="4">SUM(D17:O17)</f>
        <v>3606114</v>
      </c>
    </row>
    <row r="18" spans="1:16" ht="15.75" x14ac:dyDescent="0.25">
      <c r="A18" s="2" t="s">
        <v>7</v>
      </c>
      <c r="B18" s="33">
        <f>SUM(B19:B27)</f>
        <v>24210882</v>
      </c>
      <c r="C18" s="33">
        <f>SUM(C19:C26)</f>
        <v>0</v>
      </c>
      <c r="D18" s="33">
        <f>SUM(D19:D27)</f>
        <v>933486</v>
      </c>
      <c r="E18" s="33">
        <f t="shared" ref="E18:J18" si="5">SUM(E19:E27)</f>
        <v>1471185</v>
      </c>
      <c r="F18" s="33">
        <f t="shared" si="5"/>
        <v>1134394</v>
      </c>
      <c r="G18" s="33">
        <f t="shared" si="5"/>
        <v>1081231</v>
      </c>
      <c r="H18" s="33">
        <f t="shared" si="5"/>
        <v>2379359</v>
      </c>
      <c r="I18" s="33">
        <f t="shared" si="5"/>
        <v>0</v>
      </c>
      <c r="J18" s="33">
        <f t="shared" si="5"/>
        <v>0</v>
      </c>
      <c r="K18" s="33">
        <f>SUM(K19:K27)</f>
        <v>0</v>
      </c>
      <c r="L18" s="18">
        <f>SUM(L19:L27)</f>
        <v>0</v>
      </c>
      <c r="M18" s="18">
        <f>SUM(M19:M27)</f>
        <v>0</v>
      </c>
      <c r="N18" s="18">
        <f>SUM(N19:N27)</f>
        <v>0</v>
      </c>
      <c r="O18" s="18">
        <f>SUM(O19:O27)</f>
        <v>0</v>
      </c>
      <c r="P18" s="18">
        <f t="shared" si="4"/>
        <v>6999655</v>
      </c>
    </row>
    <row r="19" spans="1:16" ht="15.75" x14ac:dyDescent="0.25">
      <c r="A19" s="4" t="s">
        <v>8</v>
      </c>
      <c r="B19" s="23">
        <v>9047712</v>
      </c>
      <c r="C19" s="23"/>
      <c r="D19" s="24">
        <v>697243</v>
      </c>
      <c r="E19" s="13">
        <v>690147</v>
      </c>
      <c r="F19" s="13">
        <v>712407</v>
      </c>
      <c r="G19" s="12">
        <v>722699</v>
      </c>
      <c r="H19" s="25">
        <v>759180</v>
      </c>
      <c r="I19" s="25"/>
      <c r="J19" s="25"/>
      <c r="K19" s="25"/>
      <c r="L19" s="25"/>
      <c r="M19" s="25"/>
      <c r="N19" s="25"/>
      <c r="O19" s="25"/>
      <c r="P19" s="27">
        <f t="shared" si="4"/>
        <v>3581676</v>
      </c>
    </row>
    <row r="20" spans="1:16" ht="15.75" x14ac:dyDescent="0.25">
      <c r="A20" s="4" t="s">
        <v>9</v>
      </c>
      <c r="B20" s="23">
        <v>1824030</v>
      </c>
      <c r="C20" s="23"/>
      <c r="D20" s="28"/>
      <c r="E20" s="13"/>
      <c r="F20" s="13">
        <v>235</v>
      </c>
      <c r="G20" s="12">
        <v>290</v>
      </c>
      <c r="H20" s="25"/>
      <c r="I20" s="25"/>
      <c r="J20" s="25"/>
      <c r="K20" s="25"/>
      <c r="L20" s="25"/>
      <c r="M20" s="25"/>
      <c r="N20" s="25"/>
      <c r="O20" s="25"/>
      <c r="P20" s="27">
        <f t="shared" si="4"/>
        <v>525</v>
      </c>
    </row>
    <row r="21" spans="1:16" ht="15.75" x14ac:dyDescent="0.25">
      <c r="A21" s="4" t="s">
        <v>10</v>
      </c>
      <c r="B21" s="23">
        <v>600000</v>
      </c>
      <c r="C21" s="23"/>
      <c r="D21" s="28"/>
      <c r="E21" s="13">
        <v>99535</v>
      </c>
      <c r="F21" s="13">
        <v>19277</v>
      </c>
      <c r="G21" s="12"/>
      <c r="H21" s="25">
        <v>187259</v>
      </c>
      <c r="I21" s="25"/>
      <c r="J21" s="25"/>
      <c r="K21" s="25"/>
      <c r="L21" s="25"/>
      <c r="M21" s="25"/>
      <c r="N21" s="25"/>
      <c r="O21" s="25"/>
      <c r="P21" s="27">
        <f t="shared" si="4"/>
        <v>306071</v>
      </c>
    </row>
    <row r="22" spans="1:16" ht="15.75" x14ac:dyDescent="0.25">
      <c r="A22" s="4" t="s">
        <v>11</v>
      </c>
      <c r="B22" s="23">
        <v>368000</v>
      </c>
      <c r="C22" s="23"/>
      <c r="D22" s="24">
        <v>136480</v>
      </c>
      <c r="E22" s="13"/>
      <c r="F22" s="13">
        <v>6035</v>
      </c>
      <c r="G22" s="12">
        <v>6400</v>
      </c>
      <c r="H22" s="25">
        <v>2666</v>
      </c>
      <c r="I22" s="25"/>
      <c r="J22" s="25"/>
      <c r="K22" s="25"/>
      <c r="L22" s="25"/>
      <c r="M22" s="25"/>
      <c r="N22" s="25"/>
      <c r="O22" s="25"/>
      <c r="P22" s="27">
        <f t="shared" si="4"/>
        <v>151581</v>
      </c>
    </row>
    <row r="23" spans="1:16" ht="15.75" x14ac:dyDescent="0.25">
      <c r="A23" s="4" t="s">
        <v>12</v>
      </c>
      <c r="B23" s="23">
        <v>3222040</v>
      </c>
      <c r="C23" s="23"/>
      <c r="D23" s="28"/>
      <c r="E23" s="13">
        <v>30090</v>
      </c>
      <c r="F23" s="13">
        <v>329775</v>
      </c>
      <c r="G23" s="12"/>
      <c r="H23" s="25"/>
      <c r="I23" s="25"/>
      <c r="J23" s="25"/>
      <c r="K23" s="25"/>
      <c r="L23" s="25"/>
      <c r="M23" s="25"/>
      <c r="N23" s="25"/>
      <c r="O23" s="25"/>
      <c r="P23" s="27">
        <f t="shared" si="4"/>
        <v>359865</v>
      </c>
    </row>
    <row r="24" spans="1:16" ht="15.75" x14ac:dyDescent="0.25">
      <c r="A24" s="4" t="s">
        <v>13</v>
      </c>
      <c r="B24" s="23">
        <v>2450000</v>
      </c>
      <c r="C24" s="23"/>
      <c r="D24" s="24">
        <v>60096</v>
      </c>
      <c r="E24" s="13">
        <v>80199</v>
      </c>
      <c r="F24" s="13">
        <v>60331</v>
      </c>
      <c r="G24" s="12">
        <v>324350</v>
      </c>
      <c r="H24" s="25">
        <v>1105046</v>
      </c>
      <c r="I24" s="25"/>
      <c r="J24" s="25"/>
      <c r="K24" s="25"/>
      <c r="L24" s="25"/>
      <c r="M24" s="25"/>
      <c r="N24" s="25"/>
      <c r="O24" s="25"/>
      <c r="P24" s="27">
        <f>SUM(D24:O24)</f>
        <v>1630022</v>
      </c>
    </row>
    <row r="25" spans="1:16" ht="15.75" x14ac:dyDescent="0.25">
      <c r="A25" s="4" t="s">
        <v>14</v>
      </c>
      <c r="B25" s="23">
        <v>2157000</v>
      </c>
      <c r="C25" s="23"/>
      <c r="D25" s="24">
        <v>39167</v>
      </c>
      <c r="E25" s="13">
        <v>116634</v>
      </c>
      <c r="F25" s="13">
        <v>4940</v>
      </c>
      <c r="G25" s="12">
        <v>27050</v>
      </c>
      <c r="H25" s="32">
        <v>300</v>
      </c>
      <c r="I25" s="32"/>
      <c r="J25" s="25"/>
      <c r="K25" s="25"/>
      <c r="L25" s="25"/>
      <c r="M25" s="25"/>
      <c r="N25" s="25"/>
      <c r="O25" s="25"/>
      <c r="P25" s="27">
        <f>SUM(D25:O25)</f>
        <v>188091</v>
      </c>
    </row>
    <row r="26" spans="1:16" ht="15.75" x14ac:dyDescent="0.25">
      <c r="A26" s="4" t="s">
        <v>15</v>
      </c>
      <c r="B26" s="23">
        <v>1629850</v>
      </c>
      <c r="C26" s="23"/>
      <c r="D26" s="24">
        <v>500</v>
      </c>
      <c r="E26" s="13">
        <v>454580</v>
      </c>
      <c r="F26" s="13">
        <v>1394</v>
      </c>
      <c r="G26" s="12">
        <v>442</v>
      </c>
      <c r="H26" s="25">
        <v>24952</v>
      </c>
      <c r="I26" s="25"/>
      <c r="J26" s="25"/>
      <c r="K26" s="25"/>
      <c r="L26" s="25"/>
      <c r="M26" s="25"/>
      <c r="N26" s="25"/>
      <c r="O26" s="25"/>
      <c r="P26" s="27">
        <f>SUM(D26:O26)</f>
        <v>481868</v>
      </c>
    </row>
    <row r="27" spans="1:16" ht="15.75" x14ac:dyDescent="0.25">
      <c r="A27" s="4" t="s">
        <v>16</v>
      </c>
      <c r="B27" s="23">
        <v>2912250</v>
      </c>
      <c r="C27" s="23"/>
      <c r="D27" s="28"/>
      <c r="E27" s="13"/>
      <c r="F27" s="13"/>
      <c r="G27" s="12"/>
      <c r="H27" s="25">
        <v>299956</v>
      </c>
      <c r="I27" s="39"/>
      <c r="J27" s="39"/>
      <c r="K27" s="39"/>
      <c r="L27" s="25"/>
      <c r="M27" s="25"/>
      <c r="N27" s="25"/>
      <c r="O27" s="25"/>
      <c r="P27" s="27"/>
    </row>
    <row r="28" spans="1:16" ht="15.75" x14ac:dyDescent="0.25">
      <c r="A28" s="2" t="s">
        <v>17</v>
      </c>
      <c r="B28" s="33">
        <f>SUM(B29:B37)</f>
        <v>27441306</v>
      </c>
      <c r="C28" s="33">
        <f t="shared" ref="C28:F28" si="6">SUM(C29:C37)</f>
        <v>0</v>
      </c>
      <c r="D28" s="33">
        <f t="shared" si="6"/>
        <v>4673</v>
      </c>
      <c r="E28" s="33">
        <f t="shared" si="6"/>
        <v>75395</v>
      </c>
      <c r="F28" s="33">
        <f t="shared" si="6"/>
        <v>1351186</v>
      </c>
      <c r="G28" s="33">
        <f t="shared" ref="G28:O28" si="7">SUM(G29:G37)</f>
        <v>472861</v>
      </c>
      <c r="H28" s="33">
        <f t="shared" si="7"/>
        <v>453850</v>
      </c>
      <c r="I28" s="33">
        <f t="shared" si="7"/>
        <v>0</v>
      </c>
      <c r="J28" s="33">
        <f t="shared" si="7"/>
        <v>0</v>
      </c>
      <c r="K28" s="33">
        <f t="shared" si="7"/>
        <v>0</v>
      </c>
      <c r="L28" s="33">
        <f t="shared" si="7"/>
        <v>0</v>
      </c>
      <c r="M28" s="33">
        <f t="shared" si="7"/>
        <v>0</v>
      </c>
      <c r="N28" s="33">
        <f t="shared" si="7"/>
        <v>0</v>
      </c>
      <c r="O28" s="33">
        <f t="shared" si="7"/>
        <v>0</v>
      </c>
      <c r="P28" s="18">
        <f t="shared" ref="P28:P35" si="8">SUM(D28:O28)</f>
        <v>2357965</v>
      </c>
    </row>
    <row r="29" spans="1:16" ht="15.75" x14ac:dyDescent="0.25">
      <c r="A29" s="4" t="s">
        <v>18</v>
      </c>
      <c r="B29" s="23">
        <v>4182399</v>
      </c>
      <c r="C29" s="23"/>
      <c r="D29" s="24">
        <v>4673</v>
      </c>
      <c r="E29" s="13">
        <v>24439</v>
      </c>
      <c r="F29" s="13">
        <v>26813</v>
      </c>
      <c r="G29" s="12">
        <v>199742</v>
      </c>
      <c r="H29" s="25">
        <v>218347</v>
      </c>
      <c r="I29" s="27"/>
      <c r="J29" s="25"/>
      <c r="K29" s="25"/>
      <c r="L29" s="25"/>
      <c r="M29" s="25"/>
      <c r="N29" s="25"/>
      <c r="O29" s="25"/>
      <c r="P29" s="27">
        <f t="shared" si="8"/>
        <v>474014</v>
      </c>
    </row>
    <row r="30" spans="1:16" ht="15.75" x14ac:dyDescent="0.25">
      <c r="A30" s="4" t="s">
        <v>19</v>
      </c>
      <c r="B30" s="23">
        <v>1812100</v>
      </c>
      <c r="C30" s="23"/>
      <c r="D30" s="24"/>
      <c r="E30" s="13"/>
      <c r="F30" s="13">
        <v>970</v>
      </c>
      <c r="G30" s="12"/>
      <c r="H30" s="13"/>
      <c r="I30" s="27"/>
      <c r="J30" s="25"/>
      <c r="K30" s="25"/>
      <c r="L30" s="25"/>
      <c r="M30" s="25"/>
      <c r="N30" s="25"/>
      <c r="O30" s="25"/>
      <c r="P30" s="27">
        <f t="shared" si="8"/>
        <v>970</v>
      </c>
    </row>
    <row r="31" spans="1:16" ht="15.75" x14ac:dyDescent="0.25">
      <c r="A31" s="4" t="s">
        <v>20</v>
      </c>
      <c r="B31" s="23">
        <v>633894</v>
      </c>
      <c r="C31" s="23"/>
      <c r="D31" s="28"/>
      <c r="E31" s="13"/>
      <c r="F31" s="13">
        <v>700</v>
      </c>
      <c r="G31" s="12"/>
      <c r="H31" s="13"/>
      <c r="I31" s="27"/>
      <c r="J31" s="39"/>
      <c r="K31" s="25"/>
      <c r="L31" s="25"/>
      <c r="M31" s="25"/>
      <c r="N31" s="25"/>
      <c r="O31" s="25"/>
      <c r="P31" s="27">
        <f t="shared" si="8"/>
        <v>700</v>
      </c>
    </row>
    <row r="32" spans="1:16" ht="15.75" x14ac:dyDescent="0.25">
      <c r="A32" s="4" t="s">
        <v>21</v>
      </c>
      <c r="B32" s="23">
        <v>137070</v>
      </c>
      <c r="C32" s="23"/>
      <c r="D32" s="28"/>
      <c r="E32" s="13"/>
      <c r="F32" s="13"/>
      <c r="G32" s="12"/>
      <c r="H32" s="13"/>
      <c r="I32" s="27"/>
      <c r="J32" s="25"/>
      <c r="K32" s="25"/>
      <c r="L32" s="25"/>
      <c r="M32" s="25"/>
      <c r="N32" s="25"/>
      <c r="O32" s="25"/>
      <c r="P32" s="27">
        <f t="shared" si="8"/>
        <v>0</v>
      </c>
    </row>
    <row r="33" spans="1:16" ht="15.75" x14ac:dyDescent="0.25">
      <c r="A33" s="4" t="s">
        <v>22</v>
      </c>
      <c r="B33" s="23">
        <v>158900</v>
      </c>
      <c r="C33" s="23"/>
      <c r="D33" s="28"/>
      <c r="E33" s="13"/>
      <c r="F33" s="13">
        <v>2960</v>
      </c>
      <c r="G33" s="12">
        <v>69062</v>
      </c>
      <c r="H33" s="13">
        <v>2863</v>
      </c>
      <c r="I33" s="27"/>
      <c r="J33" s="25"/>
      <c r="K33" s="25"/>
      <c r="L33" s="25"/>
      <c r="M33" s="25"/>
      <c r="N33" s="25"/>
      <c r="O33" s="25"/>
      <c r="P33" s="27">
        <f t="shared" si="8"/>
        <v>74885</v>
      </c>
    </row>
    <row r="34" spans="1:16" ht="15.75" x14ac:dyDescent="0.25">
      <c r="A34" s="4" t="s">
        <v>23</v>
      </c>
      <c r="B34" s="23">
        <v>551587</v>
      </c>
      <c r="C34" s="23"/>
      <c r="D34" s="28"/>
      <c r="E34" s="13">
        <v>9069</v>
      </c>
      <c r="F34" s="13">
        <v>752007</v>
      </c>
      <c r="G34" s="12">
        <v>46349</v>
      </c>
      <c r="H34" s="13">
        <v>3727</v>
      </c>
      <c r="I34" s="27"/>
      <c r="J34" s="25"/>
      <c r="K34" s="25"/>
      <c r="L34" s="25"/>
      <c r="M34" s="25"/>
      <c r="N34" s="25"/>
      <c r="O34" s="25"/>
      <c r="P34" s="27">
        <f t="shared" si="8"/>
        <v>811152</v>
      </c>
    </row>
    <row r="35" spans="1:16" ht="15.75" x14ac:dyDescent="0.25">
      <c r="A35" s="4" t="s">
        <v>24</v>
      </c>
      <c r="B35" s="23">
        <v>9342363</v>
      </c>
      <c r="C35" s="23"/>
      <c r="D35" s="28"/>
      <c r="E35" s="13">
        <v>29676</v>
      </c>
      <c r="F35" s="13">
        <v>321898</v>
      </c>
      <c r="G35" s="12">
        <v>50985</v>
      </c>
      <c r="H35" s="13">
        <v>117165</v>
      </c>
      <c r="I35" s="27"/>
      <c r="J35" s="25"/>
      <c r="K35" s="25"/>
      <c r="L35" s="25"/>
      <c r="M35" s="25"/>
      <c r="N35" s="25"/>
      <c r="O35" s="25"/>
      <c r="P35" s="27">
        <f t="shared" si="8"/>
        <v>519724</v>
      </c>
    </row>
    <row r="36" spans="1:16" ht="15.75" x14ac:dyDescent="0.25">
      <c r="A36" s="4" t="s">
        <v>25</v>
      </c>
      <c r="B36" s="23"/>
      <c r="C36" s="23"/>
      <c r="D36" s="28"/>
      <c r="E36" s="13"/>
      <c r="F36" s="13"/>
      <c r="G36" s="12"/>
      <c r="H36" s="29"/>
      <c r="I36" s="29"/>
      <c r="J36" s="39"/>
      <c r="K36" s="29"/>
      <c r="L36" s="29"/>
      <c r="M36" s="29"/>
      <c r="N36" s="29"/>
      <c r="O36" s="29"/>
      <c r="P36" s="27"/>
    </row>
    <row r="37" spans="1:16" ht="15.75" x14ac:dyDescent="0.25">
      <c r="A37" s="4" t="s">
        <v>26</v>
      </c>
      <c r="B37" s="23">
        <v>10622993</v>
      </c>
      <c r="C37" s="23"/>
      <c r="D37" s="24"/>
      <c r="E37" s="13">
        <v>12211</v>
      </c>
      <c r="F37" s="13">
        <v>245838</v>
      </c>
      <c r="G37" s="12">
        <v>106723</v>
      </c>
      <c r="H37" s="13">
        <v>111748</v>
      </c>
      <c r="I37" s="27"/>
      <c r="J37" s="39"/>
      <c r="K37" s="25"/>
      <c r="L37" s="25"/>
      <c r="M37" s="25"/>
      <c r="N37" s="25"/>
      <c r="O37" s="25"/>
      <c r="P37" s="27">
        <f>SUM(D37:O37)</f>
        <v>476520</v>
      </c>
    </row>
    <row r="38" spans="1:16" ht="15.75" x14ac:dyDescent="0.25">
      <c r="A38" s="2" t="s">
        <v>27</v>
      </c>
      <c r="B38" s="34"/>
      <c r="C38" s="34"/>
      <c r="G38" s="38"/>
    </row>
    <row r="39" spans="1:16" ht="15.75" x14ac:dyDescent="0.25">
      <c r="A39" s="4" t="s">
        <v>28</v>
      </c>
      <c r="B39" s="28"/>
      <c r="C39" s="28"/>
      <c r="G39" s="38"/>
    </row>
    <row r="40" spans="1:16" ht="15.75" x14ac:dyDescent="0.25">
      <c r="A40" s="4" t="s">
        <v>29</v>
      </c>
      <c r="B40" s="28"/>
      <c r="C40" s="28"/>
      <c r="G40" s="38"/>
    </row>
    <row r="41" spans="1:16" ht="15.75" x14ac:dyDescent="0.25">
      <c r="A41" s="4" t="s">
        <v>30</v>
      </c>
      <c r="B41" s="28"/>
      <c r="C41" s="28"/>
      <c r="G41" s="38"/>
    </row>
    <row r="42" spans="1:16" ht="15.75" x14ac:dyDescent="0.25">
      <c r="A42" s="4" t="s">
        <v>31</v>
      </c>
      <c r="B42" s="28"/>
      <c r="C42" s="28"/>
    </row>
    <row r="43" spans="1:16" ht="15.75" x14ac:dyDescent="0.25">
      <c r="A43" s="4" t="s">
        <v>32</v>
      </c>
      <c r="B43" s="28"/>
      <c r="C43" s="28"/>
    </row>
    <row r="44" spans="1:16" ht="15.75" x14ac:dyDescent="0.25">
      <c r="A44" s="4" t="s">
        <v>33</v>
      </c>
      <c r="B44" s="28"/>
      <c r="C44" s="28"/>
    </row>
    <row r="45" spans="1:16" ht="15.75" x14ac:dyDescent="0.25">
      <c r="A45" s="4" t="s">
        <v>34</v>
      </c>
      <c r="B45" s="28"/>
      <c r="C45" s="28"/>
    </row>
    <row r="46" spans="1:16" ht="15.75" x14ac:dyDescent="0.25">
      <c r="A46" s="4" t="s">
        <v>35</v>
      </c>
      <c r="B46" s="34"/>
      <c r="C46" s="29"/>
    </row>
    <row r="47" spans="1:16" ht="15.75" x14ac:dyDescent="0.25">
      <c r="A47" s="2" t="s">
        <v>36</v>
      </c>
      <c r="B47" s="28"/>
      <c r="C47" s="29"/>
    </row>
    <row r="48" spans="1:16" ht="15.75" x14ac:dyDescent="0.25">
      <c r="A48" s="4" t="s">
        <v>37</v>
      </c>
      <c r="B48" s="28"/>
      <c r="C48" s="29"/>
    </row>
    <row r="49" spans="1:16" ht="15.75" x14ac:dyDescent="0.25">
      <c r="A49" s="4" t="s">
        <v>38</v>
      </c>
      <c r="B49" s="28"/>
      <c r="C49" s="29"/>
    </row>
    <row r="50" spans="1:16" ht="15.75" x14ac:dyDescent="0.25">
      <c r="A50" s="4" t="s">
        <v>39</v>
      </c>
      <c r="B50" s="28"/>
      <c r="C50" s="29"/>
    </row>
    <row r="51" spans="1:16" ht="15.75" x14ac:dyDescent="0.25">
      <c r="A51" s="4" t="s">
        <v>40</v>
      </c>
      <c r="B51" s="28"/>
      <c r="C51" s="29"/>
    </row>
    <row r="52" spans="1:16" ht="15.75" x14ac:dyDescent="0.25">
      <c r="A52" s="4" t="s">
        <v>41</v>
      </c>
      <c r="B52" s="28"/>
      <c r="C52" s="29"/>
    </row>
    <row r="53" spans="1:16" ht="15.75" x14ac:dyDescent="0.25">
      <c r="A53" s="4" t="s">
        <v>42</v>
      </c>
      <c r="B53" s="28"/>
      <c r="C53" s="29"/>
    </row>
    <row r="54" spans="1:16" ht="15.75" x14ac:dyDescent="0.25">
      <c r="A54" s="2" t="s">
        <v>43</v>
      </c>
      <c r="B54" s="33">
        <f>SUM(B55:B63)</f>
        <v>17269858</v>
      </c>
      <c r="C54" s="33">
        <f>SUM(C55:C63)</f>
        <v>0</v>
      </c>
      <c r="D54" s="33">
        <f>SUM(D55:D63)</f>
        <v>20650</v>
      </c>
      <c r="E54" s="33">
        <f t="shared" ref="E54:P54" si="9">SUM(E55:E63)</f>
        <v>0</v>
      </c>
      <c r="F54" s="33">
        <f t="shared" si="9"/>
        <v>80931</v>
      </c>
      <c r="G54" s="33">
        <f t="shared" si="9"/>
        <v>794476</v>
      </c>
      <c r="H54" s="33">
        <f t="shared" si="9"/>
        <v>540</v>
      </c>
      <c r="I54" s="33">
        <f t="shared" si="9"/>
        <v>0</v>
      </c>
      <c r="J54" s="33">
        <f t="shared" si="9"/>
        <v>0</v>
      </c>
      <c r="K54" s="33">
        <f>SUM(K55:K63)</f>
        <v>0</v>
      </c>
      <c r="L54" s="33">
        <f t="shared" si="9"/>
        <v>0</v>
      </c>
      <c r="M54" s="33">
        <f t="shared" si="9"/>
        <v>0</v>
      </c>
      <c r="N54" s="33">
        <f t="shared" si="9"/>
        <v>0</v>
      </c>
      <c r="O54" s="33">
        <f t="shared" si="9"/>
        <v>0</v>
      </c>
      <c r="P54">
        <f t="shared" si="9"/>
        <v>0</v>
      </c>
    </row>
    <row r="55" spans="1:16" ht="15.75" x14ac:dyDescent="0.25">
      <c r="A55" s="4" t="s">
        <v>44</v>
      </c>
      <c r="B55" s="23">
        <v>4053783</v>
      </c>
      <c r="C55" s="25"/>
      <c r="F55" s="23">
        <v>1652</v>
      </c>
      <c r="G55" s="38">
        <v>97526</v>
      </c>
      <c r="H55" s="37"/>
      <c r="I55" s="37"/>
      <c r="J55" s="38"/>
      <c r="K55" s="38"/>
      <c r="L55" s="37"/>
      <c r="M55" s="25"/>
      <c r="N55" s="37"/>
      <c r="O55" s="37"/>
    </row>
    <row r="56" spans="1:16" ht="15.75" x14ac:dyDescent="0.25">
      <c r="A56" s="4" t="s">
        <v>45</v>
      </c>
      <c r="B56" s="23">
        <v>422900</v>
      </c>
      <c r="C56" s="25"/>
      <c r="F56" s="38"/>
      <c r="G56" s="38">
        <v>51542</v>
      </c>
      <c r="I56" s="37"/>
      <c r="J56" s="38"/>
      <c r="K56" s="37"/>
      <c r="L56" s="38"/>
      <c r="M56" s="37"/>
      <c r="N56" s="37"/>
      <c r="O56" s="37"/>
    </row>
    <row r="57" spans="1:16" ht="15.75" x14ac:dyDescent="0.25">
      <c r="A57" s="4" t="s">
        <v>46</v>
      </c>
      <c r="B57" s="23">
        <v>1384400</v>
      </c>
      <c r="C57" s="25"/>
      <c r="D57" s="23"/>
      <c r="E57" s="23"/>
      <c r="F57" s="38"/>
      <c r="H57">
        <v>540</v>
      </c>
      <c r="J57" s="38"/>
      <c r="L57" s="37"/>
      <c r="M57" s="37"/>
      <c r="N57" s="37"/>
    </row>
    <row r="58" spans="1:16" ht="15.75" x14ac:dyDescent="0.25">
      <c r="A58" s="4" t="s">
        <v>47</v>
      </c>
      <c r="B58" s="23"/>
      <c r="C58" s="25"/>
      <c r="I58" s="38"/>
      <c r="K58" s="38"/>
    </row>
    <row r="59" spans="1:16" ht="15.75" x14ac:dyDescent="0.25">
      <c r="A59" s="4" t="s">
        <v>48</v>
      </c>
      <c r="B59" s="23">
        <v>4151240</v>
      </c>
      <c r="C59" s="25"/>
      <c r="D59" s="23">
        <v>20650</v>
      </c>
      <c r="F59" s="38">
        <v>79279</v>
      </c>
      <c r="G59" s="38">
        <v>26054</v>
      </c>
      <c r="H59" s="37"/>
      <c r="I59" s="38"/>
      <c r="J59" s="38"/>
      <c r="K59" s="38"/>
      <c r="L59" s="37"/>
      <c r="M59" s="25"/>
      <c r="N59" s="37"/>
      <c r="O59" s="38"/>
    </row>
    <row r="60" spans="1:16" ht="15.75" x14ac:dyDescent="0.25">
      <c r="A60" s="4" t="s">
        <v>49</v>
      </c>
      <c r="B60" s="23">
        <v>313000</v>
      </c>
      <c r="C60" s="5"/>
      <c r="D60" s="23"/>
      <c r="G60" s="38">
        <v>619354</v>
      </c>
      <c r="H60" s="38"/>
      <c r="J60" s="38"/>
    </row>
    <row r="61" spans="1:16" ht="15.75" x14ac:dyDescent="0.25">
      <c r="A61" s="4" t="s">
        <v>50</v>
      </c>
      <c r="B61" s="23">
        <v>6944535</v>
      </c>
      <c r="C61" s="5"/>
      <c r="J61" s="38"/>
      <c r="M61" s="25"/>
      <c r="O61" s="38"/>
    </row>
    <row r="62" spans="1:16" ht="15.75" x14ac:dyDescent="0.25">
      <c r="A62" s="4" t="s">
        <v>51</v>
      </c>
      <c r="B62" s="23">
        <v>0</v>
      </c>
      <c r="C62" s="5"/>
      <c r="L62" s="37"/>
      <c r="M62" s="25"/>
      <c r="O62" s="38"/>
    </row>
    <row r="63" spans="1:16" x14ac:dyDescent="0.25">
      <c r="A63" s="4" t="s">
        <v>52</v>
      </c>
      <c r="B63" s="5"/>
      <c r="C63" s="5"/>
      <c r="O63" s="37"/>
    </row>
    <row r="64" spans="1:16" ht="15.75" x14ac:dyDescent="0.25">
      <c r="A64" s="2" t="s">
        <v>53</v>
      </c>
      <c r="B64" s="33">
        <f>+B65+B66</f>
        <v>10566900</v>
      </c>
      <c r="C64" s="33">
        <f t="shared" ref="C64:O64" si="10">+C65</f>
        <v>0</v>
      </c>
      <c r="D64" s="33">
        <f t="shared" si="10"/>
        <v>0</v>
      </c>
      <c r="E64" s="33">
        <f t="shared" si="10"/>
        <v>0</v>
      </c>
      <c r="F64" s="33">
        <f t="shared" si="10"/>
        <v>1126209</v>
      </c>
      <c r="G64" s="33">
        <f t="shared" si="10"/>
        <v>0</v>
      </c>
      <c r="H64" s="33">
        <f t="shared" si="10"/>
        <v>0</v>
      </c>
      <c r="I64" s="33">
        <f t="shared" si="10"/>
        <v>0</v>
      </c>
      <c r="J64" s="33">
        <f t="shared" si="10"/>
        <v>0</v>
      </c>
      <c r="K64" s="33">
        <f t="shared" si="10"/>
        <v>0</v>
      </c>
      <c r="L64" s="33">
        <f t="shared" si="10"/>
        <v>0</v>
      </c>
      <c r="M64" s="33">
        <f t="shared" si="10"/>
        <v>0</v>
      </c>
      <c r="N64" s="33">
        <f t="shared" si="10"/>
        <v>0</v>
      </c>
      <c r="O64" s="33">
        <f t="shared" si="10"/>
        <v>0</v>
      </c>
    </row>
    <row r="65" spans="1:16" ht="15.75" x14ac:dyDescent="0.25">
      <c r="A65" s="4" t="s">
        <v>54</v>
      </c>
      <c r="B65" s="23">
        <v>4366900</v>
      </c>
      <c r="C65" s="5"/>
      <c r="F65" s="23">
        <v>1126209</v>
      </c>
      <c r="J65" s="38"/>
      <c r="K65" s="38"/>
      <c r="L65" s="38"/>
      <c r="O65" s="38"/>
    </row>
    <row r="66" spans="1:16" ht="15.75" x14ac:dyDescent="0.25">
      <c r="A66" s="4" t="s">
        <v>55</v>
      </c>
      <c r="B66" s="23">
        <v>6200000</v>
      </c>
      <c r="C66" s="5"/>
    </row>
    <row r="67" spans="1:16" x14ac:dyDescent="0.25">
      <c r="A67" s="4" t="s">
        <v>56</v>
      </c>
      <c r="B67" s="5"/>
      <c r="C67" s="5"/>
    </row>
    <row r="68" spans="1:16" x14ac:dyDescent="0.25">
      <c r="A68" s="4" t="s">
        <v>57</v>
      </c>
      <c r="B68" s="5"/>
      <c r="C68" s="5"/>
    </row>
    <row r="69" spans="1:16" x14ac:dyDescent="0.25">
      <c r="A69" s="2" t="s">
        <v>58</v>
      </c>
      <c r="B69" s="3"/>
      <c r="C69" s="3"/>
    </row>
    <row r="70" spans="1:16" x14ac:dyDescent="0.25">
      <c r="A70" s="4" t="s">
        <v>59</v>
      </c>
      <c r="B70" s="5"/>
      <c r="C70" s="5"/>
    </row>
    <row r="71" spans="1:16" x14ac:dyDescent="0.25">
      <c r="A71" s="4" t="s">
        <v>60</v>
      </c>
      <c r="B71" s="5"/>
      <c r="C71" s="5"/>
    </row>
    <row r="72" spans="1:16" x14ac:dyDescent="0.25">
      <c r="A72" s="2" t="s">
        <v>61</v>
      </c>
      <c r="B72" s="3"/>
      <c r="C72" s="3"/>
    </row>
    <row r="73" spans="1:16" x14ac:dyDescent="0.25">
      <c r="A73" s="4" t="s">
        <v>62</v>
      </c>
      <c r="B73" s="5"/>
      <c r="C73" s="5"/>
    </row>
    <row r="74" spans="1:16" x14ac:dyDescent="0.25">
      <c r="A74" s="4" t="s">
        <v>63</v>
      </c>
      <c r="B74" s="5"/>
      <c r="C74" s="5"/>
    </row>
    <row r="75" spans="1:16" x14ac:dyDescent="0.25">
      <c r="A75" s="4" t="s">
        <v>64</v>
      </c>
      <c r="B75" s="5"/>
      <c r="C75" s="5"/>
    </row>
    <row r="76" spans="1:16" x14ac:dyDescent="0.25">
      <c r="A76" s="1" t="s">
        <v>66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x14ac:dyDescent="0.25">
      <c r="A77" s="2" t="s">
        <v>67</v>
      </c>
      <c r="B77" s="3"/>
      <c r="C77" s="3"/>
      <c r="D77" s="42">
        <f>+D78</f>
        <v>4891136</v>
      </c>
      <c r="E77" s="42">
        <f>+E78</f>
        <v>4944938</v>
      </c>
      <c r="F77" s="42">
        <f>+F78</f>
        <v>10162429</v>
      </c>
      <c r="G77" s="38">
        <f>+G78+G79</f>
        <v>2106968</v>
      </c>
      <c r="H77" s="38">
        <f>+H78+H79</f>
        <v>0</v>
      </c>
      <c r="I77" s="16">
        <f>+I78</f>
        <v>0</v>
      </c>
      <c r="J77" s="16">
        <f>+J78</f>
        <v>0</v>
      </c>
      <c r="K77" s="16">
        <f>+K78</f>
        <v>0</v>
      </c>
      <c r="L77" s="41">
        <f>+L78</f>
        <v>0</v>
      </c>
      <c r="M77" s="16">
        <f t="shared" ref="M77:O77" si="11">+M78</f>
        <v>0</v>
      </c>
      <c r="N77" s="16">
        <f t="shared" si="11"/>
        <v>0</v>
      </c>
      <c r="O77" s="16">
        <f t="shared" si="11"/>
        <v>0</v>
      </c>
    </row>
    <row r="78" spans="1:16" x14ac:dyDescent="0.25">
      <c r="A78" s="4" t="s">
        <v>68</v>
      </c>
      <c r="B78" s="5"/>
      <c r="C78" s="5"/>
      <c r="D78" s="38">
        <v>4891136</v>
      </c>
      <c r="E78" s="38">
        <v>4944938</v>
      </c>
      <c r="F78" s="38">
        <v>10162429</v>
      </c>
      <c r="G78" s="38">
        <v>2106968</v>
      </c>
      <c r="H78" s="38"/>
      <c r="I78" s="37"/>
      <c r="J78" s="37"/>
      <c r="K78" s="37"/>
      <c r="L78" s="37"/>
      <c r="M78" s="37"/>
      <c r="N78" s="37"/>
    </row>
    <row r="79" spans="1:16" x14ac:dyDescent="0.25">
      <c r="A79" s="4" t="s">
        <v>69</v>
      </c>
      <c r="B79" s="5"/>
      <c r="C79" s="5"/>
      <c r="G79" s="38"/>
    </row>
    <row r="80" spans="1:16" ht="15.75" x14ac:dyDescent="0.25">
      <c r="A80" s="2" t="s">
        <v>70</v>
      </c>
      <c r="B80" s="3"/>
      <c r="C80" s="3"/>
      <c r="D80" s="42">
        <f>D81</f>
        <v>375398</v>
      </c>
      <c r="E80" s="41">
        <f>E81</f>
        <v>0</v>
      </c>
      <c r="F80" s="41">
        <f t="shared" ref="F80:O80" si="12">F81</f>
        <v>0</v>
      </c>
      <c r="G80" s="16">
        <f t="shared" si="12"/>
        <v>1474805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41">
        <f t="shared" si="12"/>
        <v>0</v>
      </c>
      <c r="M80" s="41">
        <f t="shared" si="12"/>
        <v>0</v>
      </c>
      <c r="N80" s="41">
        <f t="shared" si="12"/>
        <v>0</v>
      </c>
      <c r="O80" s="41">
        <f t="shared" si="12"/>
        <v>0</v>
      </c>
      <c r="P80" s="35"/>
    </row>
    <row r="81" spans="1:16" ht="15.75" x14ac:dyDescent="0.25">
      <c r="A81" s="4" t="s">
        <v>71</v>
      </c>
      <c r="B81" s="5"/>
      <c r="C81" s="5"/>
      <c r="D81" s="38">
        <v>375398</v>
      </c>
      <c r="E81" s="38"/>
      <c r="F81" s="38"/>
      <c r="G81" s="38">
        <v>1474805</v>
      </c>
      <c r="H81" s="16"/>
      <c r="I81" s="27"/>
      <c r="J81" s="27"/>
      <c r="K81" s="38"/>
      <c r="L81" s="37"/>
      <c r="M81" s="37"/>
      <c r="O81" s="37"/>
      <c r="P81" s="36"/>
    </row>
    <row r="82" spans="1:16" x14ac:dyDescent="0.25">
      <c r="A82" s="4" t="s">
        <v>72</v>
      </c>
      <c r="B82" s="5"/>
      <c r="C82" s="5"/>
      <c r="G82" s="38"/>
    </row>
    <row r="83" spans="1:16" x14ac:dyDescent="0.25">
      <c r="A83" s="2" t="s">
        <v>73</v>
      </c>
      <c r="B83" s="3"/>
      <c r="C83" s="3"/>
    </row>
    <row r="84" spans="1:16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ht="15.75" x14ac:dyDescent="0.25">
      <c r="A85" s="6" t="s">
        <v>90</v>
      </c>
      <c r="B85" s="40">
        <f>B12+B18+B28+B54+B64</f>
        <v>176260745</v>
      </c>
      <c r="C85" s="10">
        <f>C12+C18+C28+C54</f>
        <v>0</v>
      </c>
      <c r="D85" s="10">
        <f>D12+D18+D77+D28+D54+D80</f>
        <v>11688192</v>
      </c>
      <c r="E85" s="10">
        <f>E12+E18+E28+E54+E77+E80</f>
        <v>11979864</v>
      </c>
      <c r="F85" s="10">
        <f>F12+F18+F28+F54+F64+H71+F77+F80</f>
        <v>19506644</v>
      </c>
      <c r="G85" s="10">
        <f>G12+G18+G28+G54+G64+I71+G77+G80</f>
        <v>11523230</v>
      </c>
      <c r="H85" s="10">
        <f>H12+H18+H28+H54+H77+H80</f>
        <v>14124599</v>
      </c>
      <c r="I85" s="10">
        <f>I12+I18+I28+I54+I77+I80</f>
        <v>0</v>
      </c>
      <c r="J85" s="10">
        <f>J12+J18+J28+J54+J64+J77+J80</f>
        <v>0</v>
      </c>
      <c r="K85" s="10">
        <f t="shared" ref="K85:P85" si="13">K12+K18+K28+K54+K77+K80</f>
        <v>0</v>
      </c>
      <c r="L85" s="10">
        <f>L12+L18+L28+L54+L77+L80</f>
        <v>0</v>
      </c>
      <c r="M85" s="10">
        <f t="shared" si="13"/>
        <v>0</v>
      </c>
      <c r="N85" s="10">
        <f t="shared" si="13"/>
        <v>0</v>
      </c>
      <c r="O85" s="10">
        <f>O12+O18+O28+O54+O64+O77+O80</f>
        <v>0</v>
      </c>
      <c r="P85" s="10">
        <f t="shared" si="13"/>
        <v>42844049</v>
      </c>
    </row>
    <row r="86" spans="1:16" x14ac:dyDescent="0.25">
      <c r="B86" s="38"/>
      <c r="D86" s="38"/>
      <c r="G86" s="38"/>
      <c r="H86" s="16"/>
      <c r="K86" s="37"/>
      <c r="L86" s="38"/>
      <c r="M86" s="16"/>
    </row>
    <row r="87" spans="1:16" x14ac:dyDescent="0.25">
      <c r="B87" s="38"/>
      <c r="D87" s="38"/>
      <c r="G87" s="38"/>
      <c r="H87" s="16"/>
      <c r="K87" s="16"/>
      <c r="L87" s="16"/>
    </row>
    <row r="88" spans="1:16" x14ac:dyDescent="0.25">
      <c r="D88" s="16"/>
    </row>
    <row r="90" spans="1:16" ht="15.75" thickBot="1" x14ac:dyDescent="0.3"/>
    <row r="91" spans="1:16" ht="30.75" thickBot="1" x14ac:dyDescent="0.3">
      <c r="A91" s="14" t="s">
        <v>92</v>
      </c>
    </row>
    <row r="92" spans="1:16" ht="30.75" thickBot="1" x14ac:dyDescent="0.3">
      <c r="A92" s="14" t="s">
        <v>93</v>
      </c>
      <c r="F92" s="19"/>
    </row>
    <row r="93" spans="1:16" ht="75.75" thickBot="1" x14ac:dyDescent="0.3">
      <c r="A93" s="15" t="s">
        <v>94</v>
      </c>
      <c r="D93" s="58" t="s">
        <v>100</v>
      </c>
      <c r="F93" s="58"/>
    </row>
    <row r="94" spans="1:16" ht="18.75" x14ac:dyDescent="0.25">
      <c r="D94" s="58" t="s">
        <v>101</v>
      </c>
      <c r="F94" s="58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8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Brunilda Brito</cp:lastModifiedBy>
  <cp:lastPrinted>2026-06-12T17:50:32Z</cp:lastPrinted>
  <dcterms:created xsi:type="dcterms:W3CDTF">2021-07-29T18:58:50Z</dcterms:created>
  <dcterms:modified xsi:type="dcterms:W3CDTF">2026-06-12T17:50:50Z</dcterms:modified>
</cp:coreProperties>
</file>